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0490" windowHeight="7305" activeTab="0"/>
  </bookViews>
  <sheets>
    <sheet name="bank rec" sheetId="1" r:id="rId1"/>
    <sheet name="Payments over £100" sheetId="2" r:id="rId2"/>
    <sheet name="Income" sheetId="3" r:id="rId3"/>
    <sheet name="Expenditure" sheetId="4" r:id="rId4"/>
    <sheet name="Budget" sheetId="5" r:id="rId5"/>
    <sheet name="Budget YTD" sheetId="6" r:id="rId6"/>
    <sheet name="Budget 2021-22" sheetId="7" r:id="rId7"/>
  </sheets>
  <externalReferences>
    <externalReference r:id="rId10"/>
  </externalReferences>
  <definedNames>
    <definedName name="_xlnm.Print_Area" localSheetId="3">'Expenditure'!$A$2:$AC$62</definedName>
  </definedNames>
  <calcPr fullCalcOnLoad="1"/>
</workbook>
</file>

<file path=xl/sharedStrings.xml><?xml version="1.0" encoding="utf-8"?>
<sst xmlns="http://schemas.openxmlformats.org/spreadsheetml/2006/main" count="600" uniqueCount="270">
  <si>
    <t>%</t>
  </si>
  <si>
    <t>Insurance</t>
  </si>
  <si>
    <t>Election Expenses</t>
  </si>
  <si>
    <t>Total</t>
  </si>
  <si>
    <t>Subscriptions</t>
  </si>
  <si>
    <t>Date</t>
  </si>
  <si>
    <t>Current Account</t>
  </si>
  <si>
    <t>Cash Book</t>
  </si>
  <si>
    <t>Less Payments</t>
  </si>
  <si>
    <t>Grass Cutting</t>
  </si>
  <si>
    <t>Budget</t>
  </si>
  <si>
    <t>Plus Receipts</t>
  </si>
  <si>
    <t>Detail</t>
  </si>
  <si>
    <t>Admin</t>
  </si>
  <si>
    <t xml:space="preserve">PRECEPT </t>
  </si>
  <si>
    <t>INTEREST</t>
  </si>
  <si>
    <t>VAT</t>
  </si>
  <si>
    <t>GRANTS</t>
  </si>
  <si>
    <t>OTHER</t>
  </si>
  <si>
    <t>Year</t>
  </si>
  <si>
    <t>Notes</t>
  </si>
  <si>
    <t>Income</t>
  </si>
  <si>
    <t>Expenditure</t>
  </si>
  <si>
    <t>Staff Costs</t>
  </si>
  <si>
    <t>Salary</t>
  </si>
  <si>
    <t>Expenses/admin</t>
  </si>
  <si>
    <t>Audit</t>
  </si>
  <si>
    <t>Council Services</t>
  </si>
  <si>
    <t>Defib</t>
  </si>
  <si>
    <t>Website</t>
  </si>
  <si>
    <t>Newsletter</t>
  </si>
  <si>
    <t>Community Events</t>
  </si>
  <si>
    <t>Other</t>
  </si>
  <si>
    <t>Travel</t>
  </si>
  <si>
    <t>Training</t>
  </si>
  <si>
    <t>Donations</t>
  </si>
  <si>
    <t>Trees hedges</t>
  </si>
  <si>
    <t>TOTAL</t>
  </si>
  <si>
    <t>Expenses</t>
  </si>
  <si>
    <t>Election spend</t>
  </si>
  <si>
    <t>Trees</t>
  </si>
  <si>
    <t>Easements</t>
  </si>
  <si>
    <t xml:space="preserve">Precept </t>
  </si>
  <si>
    <t>Amount</t>
  </si>
  <si>
    <t>Sec 137</t>
  </si>
  <si>
    <t>Bank Rec</t>
  </si>
  <si>
    <t>Transfer between a/cs</t>
  </si>
  <si>
    <t xml:space="preserve">Legal &amp; Professional </t>
  </si>
  <si>
    <t>Less any unpresented cheques</t>
  </si>
  <si>
    <t>Total of unpresented cheques</t>
  </si>
  <si>
    <t xml:space="preserve">Add any unbanked cash </t>
  </si>
  <si>
    <t>Net bank balances as at</t>
  </si>
  <si>
    <t>Other income</t>
  </si>
  <si>
    <t>FROM CASHBOOK</t>
  </si>
  <si>
    <t xml:space="preserve">Actual Amount to date </t>
  </si>
  <si>
    <t>Community</t>
  </si>
  <si>
    <t>Check</t>
  </si>
  <si>
    <t>check</t>
  </si>
  <si>
    <t>Total Payments</t>
  </si>
  <si>
    <t>Total Staff Costs</t>
  </si>
  <si>
    <t xml:space="preserve">Prepared by RFO </t>
  </si>
  <si>
    <t>Bank Balance statement as at:</t>
  </si>
  <si>
    <t>Legal</t>
  </si>
  <si>
    <t>LGA 1972 Section 112-119</t>
  </si>
  <si>
    <t>Telecom Act 1984</t>
  </si>
  <si>
    <t>LGA 1972 s.111</t>
  </si>
  <si>
    <t>LGA 1972s.137</t>
  </si>
  <si>
    <t>LGA 1972 s.142</t>
  </si>
  <si>
    <t>LGA 1972 s. 222</t>
  </si>
  <si>
    <t>LGA 1972 s. 112-119</t>
  </si>
  <si>
    <t>LCA 1972 s.143</t>
  </si>
  <si>
    <t>Public Health Act  1987 s 164; Open Spaces Act 1906 ss 9,10</t>
  </si>
  <si>
    <t xml:space="preserve">Powers for Payment </t>
  </si>
  <si>
    <t>2018/2019</t>
  </si>
  <si>
    <t xml:space="preserve">The Local Authorities Regulations 2003, </t>
  </si>
  <si>
    <t>R</t>
  </si>
  <si>
    <t>Other Income</t>
  </si>
  <si>
    <t>2019/2020</t>
  </si>
  <si>
    <t>Internal Audit</t>
  </si>
  <si>
    <t>Power to pay funds across to Jubilee Field in respect of grasscutting. Public Health Act 1875 s164</t>
  </si>
  <si>
    <t xml:space="preserve">Premium raise </t>
  </si>
  <si>
    <t>Public Health Act 1936 s234</t>
  </si>
  <si>
    <t>Financial year ending 31st March 2021</t>
  </si>
  <si>
    <t>Precept</t>
  </si>
  <si>
    <t>DD</t>
  </si>
  <si>
    <t>Southern Electric</t>
  </si>
  <si>
    <t>Street Lighting</t>
  </si>
  <si>
    <t>Playground</t>
  </si>
  <si>
    <t>Balance as at 1st April 2020</t>
  </si>
  <si>
    <t>2020 to 2021</t>
  </si>
  <si>
    <t>LG Finance Act 1992, s.41</t>
  </si>
  <si>
    <t>Grant Verge Cutting</t>
  </si>
  <si>
    <t>LGA 1972, s.112</t>
  </si>
  <si>
    <t>Clerk's Expenses</t>
  </si>
  <si>
    <t>LGA 1972 Section s142</t>
  </si>
  <si>
    <t>LGA 1972 s.145</t>
  </si>
  <si>
    <t>GDPR Officer</t>
  </si>
  <si>
    <t>LGA 2000, s.101</t>
  </si>
  <si>
    <t>Contingency</t>
  </si>
  <si>
    <t>LGA 2003, Sch1</t>
  </si>
  <si>
    <t>PWLB repayment</t>
  </si>
  <si>
    <t>Parish Councils Act 1957, s.3</t>
  </si>
  <si>
    <t>War Memorials Act 1923 s.1</t>
  </si>
  <si>
    <t>Grass Cutting War Memorial</t>
  </si>
  <si>
    <t>Public Health Act 1875, s.164</t>
  </si>
  <si>
    <t>Grass Cutting Play areas</t>
  </si>
  <si>
    <t>ROSPA</t>
  </si>
  <si>
    <t xml:space="preserve">Playground Maintenance </t>
  </si>
  <si>
    <t>Highways Act 1980, s274A</t>
  </si>
  <si>
    <t>LHI Traffic Calming</t>
  </si>
  <si>
    <t>Total Expenditure</t>
  </si>
  <si>
    <t>WCPC should hold 3-12 months</t>
  </si>
  <si>
    <t>expenditure in reserves</t>
  </si>
  <si>
    <t>Suggested earmarked reserves:</t>
  </si>
  <si>
    <t>Trees/hedges</t>
  </si>
  <si>
    <t xml:space="preserve">Street Lighting    </t>
  </si>
  <si>
    <t>2020/2021</t>
  </si>
  <si>
    <t>Grass Cutting Contribution CCC</t>
  </si>
  <si>
    <t>Grass cutting - Verges, War Memorial, Play areas</t>
  </si>
  <si>
    <t>PWLB Repayment</t>
  </si>
  <si>
    <t>WCPC should hold 3-12 months expenditure in reserves</t>
  </si>
  <si>
    <t>Suggested Earmarked Reserves:</t>
  </si>
  <si>
    <t>Playgrounds</t>
  </si>
  <si>
    <t>Street lighting</t>
  </si>
  <si>
    <t>Website and emails</t>
  </si>
  <si>
    <t>Loan</t>
  </si>
  <si>
    <t>Playground inspection and maintenance</t>
  </si>
  <si>
    <t>2021 to 2022</t>
  </si>
  <si>
    <t>New 3 year Tender 2021-24</t>
  </si>
  <si>
    <t>Premium raise</t>
  </si>
  <si>
    <t>New Cllr training</t>
  </si>
  <si>
    <t>reduced to current actual rate</t>
  </si>
  <si>
    <t>based on this year's cost</t>
  </si>
  <si>
    <t>Assume keep same number</t>
  </si>
  <si>
    <t>Covered by Constantine</t>
  </si>
  <si>
    <t>Based on this year's donations</t>
  </si>
  <si>
    <t>Assumes move to grade 9</t>
  </si>
  <si>
    <t>Assumes another application made</t>
  </si>
  <si>
    <t>Income Date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</si>
  <si>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</si>
  <si>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</si>
  <si>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</si>
  <si>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</si>
  <si>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</si>
  <si>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</si>
  <si>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</si>
  <si>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</si>
  <si>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</si>
  <si>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</si>
  <si>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</si>
  <si>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</si>
  <si>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</si>
  <si>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</si>
  <si>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</si>
  <si>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</si>
  <si>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</si>
  <si>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</si>
  <si>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</si>
  <si>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</si>
  <si>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</si>
  <si>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</si>
  <si>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</si>
  <si>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</si>
  <si>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</si>
  <si>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</si>
  <si>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</si>
  <si>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</si>
  <si>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</si>
  <si>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</si>
  <si>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Bank rec</t>
  </si>
  <si>
    <t>Chq no</t>
  </si>
  <si>
    <t>General reserves</t>
  </si>
  <si>
    <t>Repairs and renewals</t>
  </si>
  <si>
    <t>FOI request</t>
  </si>
  <si>
    <t>Budget Year to date</t>
  </si>
  <si>
    <t>Draft budget 2021/22</t>
  </si>
  <si>
    <t>31.03.2021</t>
  </si>
  <si>
    <t xml:space="preserve"> </t>
  </si>
  <si>
    <t>Recipient</t>
  </si>
  <si>
    <t>2019 to 2020</t>
  </si>
  <si>
    <t>2018 to 2019</t>
  </si>
  <si>
    <t>Financial year ending 31st March 2022</t>
  </si>
  <si>
    <t>Prepared by RFO</t>
  </si>
  <si>
    <t>Bank Balance Statement as at:</t>
  </si>
  <si>
    <t>Balance as at 1st April 2021</t>
  </si>
  <si>
    <t>21.04.2021</t>
  </si>
  <si>
    <t>21.05.2021</t>
  </si>
  <si>
    <t>05.05.2021</t>
  </si>
  <si>
    <t>David Bracey Playground Inspection</t>
  </si>
  <si>
    <t>Zurich Insurance 2021-22</t>
  </si>
  <si>
    <t>Simon Ratford Grass Cutting 28.04.2021</t>
  </si>
  <si>
    <t>CAPALC Cllr Training Day</t>
  </si>
  <si>
    <t>CAPALC Affiliation Fee 2021-2022</t>
  </si>
  <si>
    <t>Annual SLCC membership fees contribution to Clavering PC</t>
  </si>
  <si>
    <t>New Cllr</t>
  </si>
  <si>
    <t>20.05.2021</t>
  </si>
  <si>
    <t>Wages</t>
  </si>
  <si>
    <t>20.04.2021</t>
  </si>
  <si>
    <t>30.09.2021</t>
  </si>
  <si>
    <t>16.05.2021</t>
  </si>
  <si>
    <t>13.09.2021</t>
  </si>
  <si>
    <t>CCC Grass Cutting Contribution</t>
  </si>
  <si>
    <t>22.09.2021</t>
  </si>
  <si>
    <t>05.07.2021</t>
  </si>
  <si>
    <t>Clerk's expenses backdated pay - April, May, June, July 2021</t>
  </si>
  <si>
    <t>iTransact quarterly email charges &amp; domain charge</t>
  </si>
  <si>
    <t>Simon Ratford Grass Cutting 17.06.2021</t>
  </si>
  <si>
    <t>Internal Audit 2020-21</t>
  </si>
  <si>
    <t>20.07.2021</t>
  </si>
  <si>
    <t>20.06.2021</t>
  </si>
  <si>
    <t>08.08.2021</t>
  </si>
  <si>
    <t>Simon Ratford Grass Cutting 28.07.2021</t>
  </si>
  <si>
    <t>Cllr Expenses - Playground equipment/signs</t>
  </si>
  <si>
    <t>Brett Jones Contracting - Playground maintenence</t>
  </si>
  <si>
    <t>20.08.2021</t>
  </si>
  <si>
    <t>06.09.2021</t>
  </si>
  <si>
    <t>Clerk's expenses backdated pay - August 2021</t>
  </si>
  <si>
    <t xml:space="preserve">iTransact quarterly email charges </t>
  </si>
  <si>
    <t>Defibrillator pads and batteries</t>
  </si>
  <si>
    <t xml:space="preserve"> 06.09.2021</t>
  </si>
  <si>
    <t>Cllr Expenses Bins and padlocks for flooding equipment</t>
  </si>
  <si>
    <t>Simon Ratford Grass Cutting 06.09.2021</t>
  </si>
  <si>
    <t>20.09.2021</t>
  </si>
  <si>
    <t>wages</t>
  </si>
  <si>
    <t>16.09.2021</t>
  </si>
  <si>
    <t>17.08.2021</t>
  </si>
  <si>
    <t>13.07.2021</t>
  </si>
  <si>
    <t>16.06.2021</t>
  </si>
  <si>
    <t>PWLB</t>
  </si>
  <si>
    <t>18.10.2021</t>
  </si>
  <si>
    <t>20.10.2021</t>
  </si>
  <si>
    <t>01.11.2021</t>
  </si>
  <si>
    <t xml:space="preserve">Simon Ratford Grass Cutting </t>
  </si>
  <si>
    <t xml:space="preserve">Contribution to the Challenge </t>
  </si>
  <si>
    <t>RBL Poppy Appeal</t>
  </si>
  <si>
    <t>Clerk Training CAPALC conference</t>
  </si>
  <si>
    <t>16.11.2021</t>
  </si>
  <si>
    <t>22.11.2021</t>
  </si>
  <si>
    <t>Column32</t>
  </si>
  <si>
    <t>Suggestions 2022/23</t>
  </si>
  <si>
    <t>Amount not spent in 2021</t>
  </si>
  <si>
    <t>expenses</t>
  </si>
  <si>
    <t>04.01.2022</t>
  </si>
  <si>
    <t>Cllr Expenses bin and padlock for flooding equipment</t>
  </si>
  <si>
    <t>T. J. Potter grass/hedge cutting</t>
  </si>
  <si>
    <t>16.12.2021</t>
  </si>
  <si>
    <t>20.12.2021</t>
  </si>
  <si>
    <t>19.01.2022</t>
  </si>
  <si>
    <t>iTransact email quarterly charges</t>
  </si>
  <si>
    <t>20.01.2022</t>
  </si>
  <si>
    <t>HMRC VAT Reclaim</t>
  </si>
  <si>
    <t xml:space="preserve">Costs including home allowance </t>
  </si>
  <si>
    <t>CAPALC charged their subscription in March 2021 for 2021/22.</t>
  </si>
  <si>
    <t>Spend on Parish Nurse Scheme, Platinum Jubilee</t>
  </si>
  <si>
    <t>Total Outgoings</t>
  </si>
  <si>
    <t>Total income</t>
  </si>
  <si>
    <t>Surplus/Deficit</t>
  </si>
  <si>
    <t>Staff Cost</t>
  </si>
  <si>
    <t>Admin/Maintenance</t>
  </si>
  <si>
    <t>31.03.2022</t>
  </si>
  <si>
    <t>16.02.2022</t>
  </si>
  <si>
    <t>21.02.2022</t>
  </si>
  <si>
    <t>SO</t>
  </si>
  <si>
    <t>07.03.2022</t>
  </si>
  <si>
    <t>CAPALC Chairmanship Training</t>
  </si>
  <si>
    <t>CAPALC Affiliation Fees 2022-23 written April 2022</t>
  </si>
  <si>
    <t xml:space="preserve">Backdated pay to April 2021 revised payscales </t>
  </si>
  <si>
    <t>16.03.2022</t>
  </si>
  <si>
    <t>21.03.2022</t>
  </si>
  <si>
    <t>amount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</si>
</sst>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#,##0.00;\(#,##0.00\)"/>
    <numFmt numFmtId="179" formatCode="&quot;£&quot;#,##0.00"/>
    <numFmt numFmtId="180" formatCode="0.0%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\-#,##0.00\ "/>
    <numFmt numFmtId="187" formatCode="#,##0_ ;\-#,##0\ "/>
    <numFmt numFmtId="188" formatCode="[$-809]dddd\,\ d\ mmmm\ yyyy"/>
    <numFmt numFmtId="189" formatCode="_-[$£-809]* #,##0.00_-;\-[$£-809]* #,##0.00_-;_-[$£-809]* &quot;-&quot;??_-;_-@_-"/>
    <numFmt numFmtId="190" formatCode="_-&quot;£&quot;* #,##0.0000_-;\-&quot;£&quot;* #,##0.0000_-;_-&quot;£&quot;* &quot;-&quot;??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23"/>
      <name val="Arial"/>
      <family val="2"/>
    </font>
    <font>
      <sz val="10"/>
      <color indexed="36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0" tint="-0.4999699890613556"/>
      <name val="Arial"/>
      <family val="2"/>
    </font>
    <font>
      <sz val="10"/>
      <color theme="7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/>
      <bottom style="thin"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>
        <color theme="0" tint="-0.1499900072813034"/>
      </bottom>
    </border>
    <border>
      <left/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 horizontal="center"/>
    </xf>
    <xf numFmtId="1" fontId="5" fillId="0" borderId="10" xfId="60" applyNumberFormat="1" applyFont="1" applyFill="1" applyBorder="1" applyAlignment="1">
      <alignment horizontal="center"/>
    </xf>
    <xf numFmtId="1" fontId="4" fillId="0" borderId="10" xfId="6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0" xfId="0" applyNumberFormat="1" applyFont="1" applyAlignment="1">
      <alignment horizontal="center"/>
    </xf>
    <xf numFmtId="1" fontId="5" fillId="0" borderId="0" xfId="42" applyNumberFormat="1" applyFont="1" applyAlignment="1">
      <alignment horizontal="center"/>
    </xf>
    <xf numFmtId="1" fontId="4" fillId="0" borderId="0" xfId="42" applyNumberFormat="1" applyFont="1" applyAlignment="1">
      <alignment horizontal="center"/>
    </xf>
    <xf numFmtId="44" fontId="5" fillId="0" borderId="0" xfId="42" applyNumberFormat="1" applyFont="1" applyAlignment="1">
      <alignment horizontal="center"/>
    </xf>
    <xf numFmtId="44" fontId="5" fillId="0" borderId="0" xfId="42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3" fontId="5" fillId="0" borderId="10" xfId="0" applyNumberFormat="1" applyFont="1" applyBorder="1" applyAlignment="1">
      <alignment horizontal="left"/>
    </xf>
    <xf numFmtId="43" fontId="5" fillId="0" borderId="0" xfId="42" applyFont="1" applyAlignment="1">
      <alignment horizontal="left"/>
    </xf>
    <xf numFmtId="0" fontId="5" fillId="0" borderId="0" xfId="42" applyNumberFormat="1" applyFont="1" applyAlignment="1">
      <alignment horizontal="left" vertical="center"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center"/>
    </xf>
    <xf numFmtId="179" fontId="5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/>
    </xf>
    <xf numFmtId="44" fontId="5" fillId="33" borderId="11" xfId="0" applyNumberFormat="1" applyFont="1" applyFill="1" applyBorder="1" applyAlignment="1">
      <alignment/>
    </xf>
    <xf numFmtId="44" fontId="5" fillId="33" borderId="11" xfId="42" applyNumberFormat="1" applyFont="1" applyFill="1" applyBorder="1" applyAlignment="1">
      <alignment/>
    </xf>
    <xf numFmtId="44" fontId="5" fillId="33" borderId="12" xfId="42" applyNumberFormat="1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44" fontId="5" fillId="33" borderId="15" xfId="42" applyNumberFormat="1" applyFont="1" applyFill="1" applyBorder="1" applyAlignment="1">
      <alignment/>
    </xf>
    <xf numFmtId="44" fontId="5" fillId="33" borderId="15" xfId="42" applyNumberFormat="1" applyFont="1" applyFill="1" applyBorder="1" applyAlignment="1">
      <alignment horizontal="center"/>
    </xf>
    <xf numFmtId="44" fontId="4" fillId="33" borderId="15" xfId="0" applyNumberFormat="1" applyFont="1" applyFill="1" applyBorder="1" applyAlignment="1">
      <alignment horizontal="center"/>
    </xf>
    <xf numFmtId="44" fontId="5" fillId="0" borderId="16" xfId="0" applyNumberFormat="1" applyFont="1" applyBorder="1" applyAlignment="1">
      <alignment/>
    </xf>
    <xf numFmtId="44" fontId="4" fillId="0" borderId="16" xfId="0" applyNumberFormat="1" applyFont="1" applyBorder="1" applyAlignment="1">
      <alignment horizontal="center"/>
    </xf>
    <xf numFmtId="44" fontId="5" fillId="33" borderId="17" xfId="42" applyNumberFormat="1" applyFont="1" applyFill="1" applyBorder="1" applyAlignment="1">
      <alignment/>
    </xf>
    <xf numFmtId="44" fontId="5" fillId="33" borderId="17" xfId="42" applyNumberFormat="1" applyFont="1" applyFill="1" applyBorder="1" applyAlignment="1">
      <alignment horizontal="center"/>
    </xf>
    <xf numFmtId="44" fontId="5" fillId="33" borderId="18" xfId="42" applyNumberFormat="1" applyFont="1" applyFill="1" applyBorder="1" applyAlignment="1">
      <alignment/>
    </xf>
    <xf numFmtId="44" fontId="5" fillId="33" borderId="19" xfId="42" applyNumberFormat="1" applyFont="1" applyFill="1" applyBorder="1" applyAlignment="1">
      <alignment/>
    </xf>
    <xf numFmtId="44" fontId="5" fillId="0" borderId="20" xfId="42" applyNumberFormat="1" applyFont="1" applyBorder="1" applyAlignment="1">
      <alignment/>
    </xf>
    <xf numFmtId="44" fontId="5" fillId="33" borderId="21" xfId="42" applyNumberFormat="1" applyFont="1" applyFill="1" applyBorder="1" applyAlignment="1">
      <alignment/>
    </xf>
    <xf numFmtId="44" fontId="5" fillId="34" borderId="0" xfId="42" applyNumberFormat="1" applyFont="1" applyFill="1" applyAlignment="1">
      <alignment/>
    </xf>
    <xf numFmtId="0" fontId="5" fillId="34" borderId="0" xfId="0" applyFont="1" applyFill="1" applyAlignment="1">
      <alignment horizontal="center"/>
    </xf>
    <xf numFmtId="1" fontId="5" fillId="34" borderId="0" xfId="42" applyNumberFormat="1" applyFont="1" applyFill="1" applyAlignment="1">
      <alignment horizontal="center"/>
    </xf>
    <xf numFmtId="1" fontId="4" fillId="34" borderId="0" xfId="42" applyNumberFormat="1" applyFont="1" applyFill="1" applyAlignment="1">
      <alignment horizontal="center"/>
    </xf>
    <xf numFmtId="43" fontId="5" fillId="34" borderId="0" xfId="42" applyFont="1" applyFill="1" applyAlignment="1">
      <alignment horizontal="left"/>
    </xf>
    <xf numFmtId="0" fontId="5" fillId="34" borderId="0" xfId="0" applyFont="1" applyFill="1" applyAlignment="1">
      <alignment/>
    </xf>
    <xf numFmtId="44" fontId="5" fillId="35" borderId="0" xfId="0" applyNumberFormat="1" applyFont="1" applyFill="1" applyAlignment="1">
      <alignment/>
    </xf>
    <xf numFmtId="44" fontId="5" fillId="35" borderId="0" xfId="0" applyNumberFormat="1" applyFont="1" applyFill="1" applyAlignment="1">
      <alignment horizontal="right"/>
    </xf>
    <xf numFmtId="44" fontId="5" fillId="35" borderId="0" xfId="0" applyNumberFormat="1" applyFont="1" applyFill="1" applyAlignment="1">
      <alignment horizontal="center"/>
    </xf>
    <xf numFmtId="44" fontId="5" fillId="35" borderId="0" xfId="42" applyNumberFormat="1" applyFont="1" applyFill="1" applyAlignment="1">
      <alignment/>
    </xf>
    <xf numFmtId="44" fontId="5" fillId="35" borderId="0" xfId="42" applyNumberFormat="1" applyFont="1" applyFill="1" applyAlignment="1">
      <alignment horizontal="right"/>
    </xf>
    <xf numFmtId="44" fontId="5" fillId="35" borderId="0" xfId="42" applyNumberFormat="1" applyFont="1" applyFill="1" applyAlignment="1">
      <alignment horizontal="center"/>
    </xf>
    <xf numFmtId="0" fontId="5" fillId="35" borderId="0" xfId="0" applyFont="1" applyFill="1" applyAlignment="1">
      <alignment/>
    </xf>
    <xf numFmtId="8" fontId="5" fillId="35" borderId="0" xfId="42" applyNumberFormat="1" applyFont="1" applyFill="1" applyAlignment="1">
      <alignment/>
    </xf>
    <xf numFmtId="179" fontId="5" fillId="35" borderId="0" xfId="0" applyNumberFormat="1" applyFont="1" applyFill="1" applyAlignment="1">
      <alignment/>
    </xf>
    <xf numFmtId="44" fontId="4" fillId="35" borderId="0" xfId="42" applyNumberFormat="1" applyFont="1" applyFill="1" applyAlignment="1">
      <alignment horizontal="right"/>
    </xf>
    <xf numFmtId="43" fontId="4" fillId="35" borderId="0" xfId="42" applyFont="1" applyFill="1" applyAlignment="1">
      <alignment horizontal="left"/>
    </xf>
    <xf numFmtId="179" fontId="4" fillId="35" borderId="0" xfId="0" applyNumberFormat="1" applyFont="1" applyFill="1" applyAlignment="1">
      <alignment/>
    </xf>
    <xf numFmtId="43" fontId="4" fillId="35" borderId="0" xfId="42" applyFont="1" applyFill="1" applyAlignment="1">
      <alignment horizontal="right"/>
    </xf>
    <xf numFmtId="179" fontId="4" fillId="35" borderId="0" xfId="42" applyNumberFormat="1" applyFont="1" applyFill="1" applyAlignment="1">
      <alignment/>
    </xf>
    <xf numFmtId="44" fontId="5" fillId="36" borderId="0" xfId="0" applyNumberFormat="1" applyFont="1" applyFill="1" applyAlignment="1">
      <alignment/>
    </xf>
    <xf numFmtId="0" fontId="5" fillId="0" borderId="0" xfId="42" applyNumberFormat="1" applyFont="1" applyAlignment="1">
      <alignment horizontal="center"/>
    </xf>
    <xf numFmtId="44" fontId="50" fillId="0" borderId="0" xfId="42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43" fontId="5" fillId="0" borderId="0" xfId="42" applyFont="1" applyAlignment="1">
      <alignment/>
    </xf>
    <xf numFmtId="10" fontId="5" fillId="0" borderId="0" xfId="0" applyNumberFormat="1" applyFont="1" applyAlignment="1">
      <alignment/>
    </xf>
    <xf numFmtId="43" fontId="5" fillId="0" borderId="0" xfId="42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5" fillId="0" borderId="10" xfId="42" applyNumberFormat="1" applyFont="1" applyBorder="1" applyAlignment="1">
      <alignment/>
    </xf>
    <xf numFmtId="0" fontId="5" fillId="37" borderId="0" xfId="0" applyFont="1" applyFill="1" applyAlignment="1">
      <alignment/>
    </xf>
    <xf numFmtId="179" fontId="5" fillId="0" borderId="0" xfId="42" applyNumberFormat="1" applyFont="1" applyAlignment="1">
      <alignment/>
    </xf>
    <xf numFmtId="0" fontId="4" fillId="0" borderId="22" xfId="0" applyFont="1" applyBorder="1" applyAlignment="1">
      <alignment/>
    </xf>
    <xf numFmtId="179" fontId="4" fillId="37" borderId="22" xfId="42" applyNumberFormat="1" applyFont="1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44" fontId="51" fillId="0" borderId="0" xfId="0" applyNumberFormat="1" applyFont="1" applyAlignment="1">
      <alignment/>
    </xf>
    <xf numFmtId="44" fontId="0" fillId="37" borderId="0" xfId="0" applyNumberFormat="1" applyFont="1" applyFill="1" applyAlignment="1">
      <alignment/>
    </xf>
    <xf numFmtId="43" fontId="51" fillId="0" borderId="0" xfId="0" applyNumberFormat="1" applyFont="1" applyAlignment="1">
      <alignment/>
    </xf>
    <xf numFmtId="44" fontId="0" fillId="35" borderId="0" xfId="0" applyNumberFormat="1" applyFont="1" applyFill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center"/>
    </xf>
    <xf numFmtId="180" fontId="5" fillId="0" borderId="10" xfId="0" applyNumberFormat="1" applyFont="1" applyBorder="1" applyAlignment="1">
      <alignment/>
    </xf>
    <xf numFmtId="180" fontId="5" fillId="37" borderId="0" xfId="0" applyNumberFormat="1" applyFont="1" applyFill="1" applyAlignment="1">
      <alignment/>
    </xf>
    <xf numFmtId="180" fontId="5" fillId="0" borderId="0" xfId="63" applyNumberFormat="1" applyFont="1" applyAlignment="1">
      <alignment/>
    </xf>
    <xf numFmtId="43" fontId="4" fillId="0" borderId="10" xfId="42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4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43" fontId="5" fillId="37" borderId="0" xfId="42" applyFont="1" applyFill="1" applyAlignment="1">
      <alignment/>
    </xf>
    <xf numFmtId="44" fontId="5" fillId="37" borderId="23" xfId="42" applyNumberFormat="1" applyFont="1" applyFill="1" applyBorder="1" applyAlignment="1">
      <alignment/>
    </xf>
    <xf numFmtId="180" fontId="5" fillId="37" borderId="23" xfId="0" applyNumberFormat="1" applyFont="1" applyFill="1" applyBorder="1" applyAlignment="1">
      <alignment/>
    </xf>
    <xf numFmtId="44" fontId="5" fillId="32" borderId="14" xfId="0" applyNumberFormat="1" applyFont="1" applyFill="1" applyBorder="1" applyAlignment="1">
      <alignment/>
    </xf>
    <xf numFmtId="43" fontId="5" fillId="6" borderId="0" xfId="42" applyFont="1" applyFill="1" applyAlignment="1">
      <alignment/>
    </xf>
    <xf numFmtId="0" fontId="4" fillId="6" borderId="0" xfId="42" applyNumberFormat="1" applyFont="1" applyFill="1" applyAlignment="1">
      <alignment horizontal="center"/>
    </xf>
    <xf numFmtId="43" fontId="5" fillId="6" borderId="0" xfId="42" applyFont="1" applyFill="1" applyAlignment="1">
      <alignment horizontal="center"/>
    </xf>
    <xf numFmtId="44" fontId="5" fillId="6" borderId="0" xfId="0" applyNumberFormat="1" applyFont="1" applyFill="1" applyAlignment="1">
      <alignment/>
    </xf>
    <xf numFmtId="43" fontId="5" fillId="6" borderId="0" xfId="42" applyFont="1" applyFill="1" applyAlignment="1">
      <alignment/>
    </xf>
    <xf numFmtId="44" fontId="5" fillId="6" borderId="0" xfId="42" applyNumberFormat="1" applyFont="1" applyFill="1" applyAlignment="1">
      <alignment/>
    </xf>
    <xf numFmtId="179" fontId="5" fillId="6" borderId="0" xfId="42" applyNumberFormat="1" applyFont="1" applyFill="1" applyAlignment="1">
      <alignment/>
    </xf>
    <xf numFmtId="44" fontId="4" fillId="6" borderId="22" xfId="42" applyNumberFormat="1" applyFont="1" applyFill="1" applyBorder="1" applyAlignment="1">
      <alignment/>
    </xf>
    <xf numFmtId="179" fontId="4" fillId="6" borderId="22" xfId="42" applyNumberFormat="1" applyFont="1" applyFill="1" applyBorder="1" applyAlignment="1">
      <alignment/>
    </xf>
    <xf numFmtId="10" fontId="5" fillId="6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43" fontId="5" fillId="39" borderId="0" xfId="42" applyFont="1" applyFill="1" applyAlignment="1">
      <alignment/>
    </xf>
    <xf numFmtId="0" fontId="4" fillId="39" borderId="0" xfId="42" applyNumberFormat="1" applyFont="1" applyFill="1" applyAlignment="1">
      <alignment horizontal="center"/>
    </xf>
    <xf numFmtId="43" fontId="4" fillId="39" borderId="0" xfId="42" applyFont="1" applyFill="1" applyAlignment="1">
      <alignment horizontal="center"/>
    </xf>
    <xf numFmtId="44" fontId="5" fillId="39" borderId="0" xfId="0" applyNumberFormat="1" applyFont="1" applyFill="1" applyAlignment="1">
      <alignment/>
    </xf>
    <xf numFmtId="43" fontId="5" fillId="39" borderId="0" xfId="42" applyFont="1" applyFill="1" applyAlignment="1">
      <alignment/>
    </xf>
    <xf numFmtId="0" fontId="5" fillId="39" borderId="0" xfId="0" applyFont="1" applyFill="1" applyAlignment="1">
      <alignment/>
    </xf>
    <xf numFmtId="44" fontId="5" fillId="39" borderId="0" xfId="42" applyNumberFormat="1" applyFont="1" applyFill="1" applyAlignment="1">
      <alignment/>
    </xf>
    <xf numFmtId="44" fontId="4" fillId="39" borderId="22" xfId="42" applyNumberFormat="1" applyFont="1" applyFill="1" applyBorder="1" applyAlignment="1">
      <alignment/>
    </xf>
    <xf numFmtId="179" fontId="5" fillId="39" borderId="0" xfId="42" applyNumberFormat="1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4" fillId="40" borderId="24" xfId="0" applyFont="1" applyFill="1" applyBorder="1" applyAlignment="1">
      <alignment/>
    </xf>
    <xf numFmtId="44" fontId="5" fillId="39" borderId="24" xfId="42" applyNumberFormat="1" applyFont="1" applyFill="1" applyBorder="1" applyAlignment="1">
      <alignment/>
    </xf>
    <xf numFmtId="44" fontId="5" fillId="6" borderId="24" xfId="42" applyNumberFormat="1" applyFont="1" applyFill="1" applyBorder="1" applyAlignment="1">
      <alignment/>
    </xf>
    <xf numFmtId="179" fontId="5" fillId="39" borderId="24" xfId="42" applyNumberFormat="1" applyFont="1" applyFill="1" applyBorder="1" applyAlignment="1">
      <alignment/>
    </xf>
    <xf numFmtId="179" fontId="5" fillId="6" borderId="24" xfId="42" applyNumberFormat="1" applyFont="1" applyFill="1" applyBorder="1" applyAlignment="1">
      <alignment/>
    </xf>
    <xf numFmtId="179" fontId="5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44" fontId="5" fillId="36" borderId="0" xfId="0" applyNumberFormat="1" applyFont="1" applyFill="1" applyAlignment="1">
      <alignment horizontal="left"/>
    </xf>
    <xf numFmtId="44" fontId="5" fillId="33" borderId="19" xfId="42" applyNumberFormat="1" applyFont="1" applyFill="1" applyBorder="1" applyAlignment="1">
      <alignment horizontal="center"/>
    </xf>
    <xf numFmtId="44" fontId="5" fillId="33" borderId="0" xfId="0" applyNumberFormat="1" applyFont="1" applyFill="1" applyAlignment="1">
      <alignment/>
    </xf>
    <xf numFmtId="44" fontId="4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right"/>
    </xf>
    <xf numFmtId="179" fontId="5" fillId="37" borderId="24" xfId="0" applyNumberFormat="1" applyFont="1" applyFill="1" applyBorder="1" applyAlignment="1">
      <alignment/>
    </xf>
    <xf numFmtId="179" fontId="5" fillId="37" borderId="24" xfId="63" applyNumberFormat="1" applyFont="1" applyFill="1" applyBorder="1" applyAlignment="1">
      <alignment/>
    </xf>
    <xf numFmtId="0" fontId="4" fillId="37" borderId="22" xfId="0" applyFont="1" applyFill="1" applyBorder="1" applyAlignment="1">
      <alignment/>
    </xf>
    <xf numFmtId="179" fontId="5" fillId="34" borderId="0" xfId="42" applyNumberFormat="1" applyFont="1" applyFill="1" applyAlignment="1">
      <alignment/>
    </xf>
    <xf numFmtId="0" fontId="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42" applyNumberFormat="1" applyFont="1" applyAlignment="1">
      <alignment horizontal="center"/>
    </xf>
    <xf numFmtId="0" fontId="50" fillId="32" borderId="14" xfId="0" applyFont="1" applyFill="1" applyBorder="1" applyAlignment="1">
      <alignment/>
    </xf>
    <xf numFmtId="179" fontId="4" fillId="38" borderId="10" xfId="42" applyNumberFormat="1" applyFont="1" applyFill="1" applyBorder="1" applyAlignment="1">
      <alignment horizontal="center"/>
    </xf>
    <xf numFmtId="179" fontId="5" fillId="38" borderId="0" xfId="0" applyNumberFormat="1" applyFont="1" applyFill="1" applyAlignment="1">
      <alignment/>
    </xf>
    <xf numFmtId="179" fontId="5" fillId="38" borderId="24" xfId="0" applyNumberFormat="1" applyFont="1" applyFill="1" applyBorder="1" applyAlignment="1">
      <alignment/>
    </xf>
    <xf numFmtId="179" fontId="5" fillId="38" borderId="0" xfId="63" applyNumberFormat="1" applyFont="1" applyFill="1" applyAlignment="1">
      <alignment/>
    </xf>
    <xf numFmtId="179" fontId="5" fillId="37" borderId="0" xfId="0" applyNumberFormat="1" applyFont="1" applyFill="1" applyAlignment="1">
      <alignment/>
    </xf>
    <xf numFmtId="44" fontId="5" fillId="7" borderId="0" xfId="0" applyNumberFormat="1" applyFont="1" applyFill="1" applyAlignment="1">
      <alignment horizontal="right"/>
    </xf>
    <xf numFmtId="44" fontId="54" fillId="0" borderId="0" xfId="0" applyNumberFormat="1" applyFont="1" applyAlignment="1">
      <alignment horizontal="center"/>
    </xf>
    <xf numFmtId="44" fontId="0" fillId="2" borderId="0" xfId="0" applyNumberFormat="1" applyFont="1" applyFill="1" applyAlignment="1">
      <alignment/>
    </xf>
    <xf numFmtId="44" fontId="5" fillId="38" borderId="0" xfId="42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0" fontId="52" fillId="0" borderId="0" xfId="42" applyNumberFormat="1" applyFont="1" applyAlignment="1">
      <alignment horizontal="center"/>
    </xf>
    <xf numFmtId="0" fontId="5" fillId="32" borderId="0" xfId="0" applyFont="1" applyFill="1" applyBorder="1" applyAlignment="1">
      <alignment/>
    </xf>
    <xf numFmtId="44" fontId="5" fillId="33" borderId="0" xfId="42" applyNumberFormat="1" applyFont="1" applyFill="1" applyBorder="1" applyAlignment="1">
      <alignment/>
    </xf>
    <xf numFmtId="44" fontId="4" fillId="0" borderId="0" xfId="0" applyNumberFormat="1" applyFont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44" fontId="5" fillId="39" borderId="25" xfId="42" applyNumberFormat="1" applyFont="1" applyFill="1" applyBorder="1" applyAlignment="1">
      <alignment/>
    </xf>
    <xf numFmtId="44" fontId="5" fillId="6" borderId="25" xfId="42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44" fontId="5" fillId="39" borderId="23" xfId="42" applyNumberFormat="1" applyFont="1" applyFill="1" applyBorder="1" applyAlignment="1">
      <alignment/>
    </xf>
    <xf numFmtId="44" fontId="5" fillId="6" borderId="23" xfId="42" applyNumberFormat="1" applyFont="1" applyFill="1" applyBorder="1" applyAlignment="1">
      <alignment/>
    </xf>
    <xf numFmtId="43" fontId="5" fillId="39" borderId="25" xfId="42" applyFont="1" applyFill="1" applyBorder="1" applyAlignment="1">
      <alignment/>
    </xf>
    <xf numFmtId="43" fontId="5" fillId="6" borderId="25" xfId="42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44" fontId="5" fillId="5" borderId="0" xfId="42" applyNumberFormat="1" applyFont="1" applyFill="1" applyBorder="1" applyAlignment="1">
      <alignment/>
    </xf>
    <xf numFmtId="44" fontId="5" fillId="6" borderId="0" xfId="42" applyNumberFormat="1" applyFont="1" applyFill="1" applyBorder="1" applyAlignment="1">
      <alignment/>
    </xf>
    <xf numFmtId="44" fontId="5" fillId="39" borderId="0" xfId="42" applyNumberFormat="1" applyFont="1" applyFill="1" applyBorder="1" applyAlignment="1">
      <alignment/>
    </xf>
    <xf numFmtId="0" fontId="5" fillId="6" borderId="0" xfId="0" applyFont="1" applyFill="1" applyAlignment="1">
      <alignment/>
    </xf>
    <xf numFmtId="44" fontId="0" fillId="16" borderId="0" xfId="0" applyNumberFormat="1" applyFont="1" applyFill="1" applyAlignment="1">
      <alignment horizontal="right"/>
    </xf>
    <xf numFmtId="44" fontId="4" fillId="33" borderId="26" xfId="0" applyNumberFormat="1" applyFont="1" applyFill="1" applyBorder="1" applyAlignment="1">
      <alignment horizontal="center"/>
    </xf>
    <xf numFmtId="44" fontId="4" fillId="33" borderId="27" xfId="0" applyNumberFormat="1" applyFont="1" applyFill="1" applyBorder="1" applyAlignment="1">
      <alignment horizontal="center"/>
    </xf>
    <xf numFmtId="1" fontId="4" fillId="0" borderId="0" xfId="42" applyNumberFormat="1" applyFont="1" applyAlignment="1" quotePrefix="1">
      <alignment horizontal="center"/>
    </xf>
    <xf numFmtId="44" fontId="4" fillId="33" borderId="28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179" fontId="4" fillId="0" borderId="0" xfId="0" applyNumberFormat="1" applyFont="1" applyAlignment="1">
      <alignment horizontal="center" wrapText="1"/>
    </xf>
    <xf numFmtId="43" fontId="5" fillId="38" borderId="0" xfId="42" applyFont="1" applyFill="1" applyAlignment="1">
      <alignment/>
    </xf>
    <xf numFmtId="0" fontId="4" fillId="38" borderId="0" xfId="42" applyNumberFormat="1" applyFont="1" applyFill="1" applyAlignment="1">
      <alignment horizontal="center"/>
    </xf>
    <xf numFmtId="43" fontId="4" fillId="38" borderId="0" xfId="42" applyFont="1" applyFill="1" applyAlignment="1">
      <alignment horizontal="center"/>
    </xf>
    <xf numFmtId="43" fontId="5" fillId="38" borderId="0" xfId="42" applyFont="1" applyFill="1" applyAlignment="1">
      <alignment horizontal="center"/>
    </xf>
    <xf numFmtId="179" fontId="4" fillId="38" borderId="0" xfId="0" applyNumberFormat="1" applyFont="1" applyFill="1" applyAlignment="1">
      <alignment horizontal="center"/>
    </xf>
    <xf numFmtId="44" fontId="5" fillId="38" borderId="0" xfId="42" applyNumberFormat="1" applyFont="1" applyFill="1" applyAlignment="1">
      <alignment/>
    </xf>
    <xf numFmtId="44" fontId="5" fillId="38" borderId="0" xfId="0" applyNumberFormat="1" applyFont="1" applyFill="1" applyAlignment="1">
      <alignment/>
    </xf>
    <xf numFmtId="44" fontId="5" fillId="38" borderId="25" xfId="42" applyNumberFormat="1" applyFont="1" applyFill="1" applyBorder="1" applyAlignment="1">
      <alignment/>
    </xf>
    <xf numFmtId="179" fontId="5" fillId="38" borderId="25" xfId="0" applyNumberFormat="1" applyFont="1" applyFill="1" applyBorder="1" applyAlignment="1">
      <alignment/>
    </xf>
    <xf numFmtId="44" fontId="5" fillId="38" borderId="23" xfId="42" applyNumberFormat="1" applyFont="1" applyFill="1" applyBorder="1" applyAlignment="1">
      <alignment/>
    </xf>
    <xf numFmtId="179" fontId="5" fillId="38" borderId="23" xfId="0" applyNumberFormat="1" applyFont="1" applyFill="1" applyBorder="1" applyAlignment="1">
      <alignment/>
    </xf>
    <xf numFmtId="43" fontId="5" fillId="38" borderId="25" xfId="42" applyFont="1" applyFill="1" applyBorder="1" applyAlignment="1">
      <alignment/>
    </xf>
    <xf numFmtId="44" fontId="5" fillId="38" borderId="24" xfId="42" applyNumberFormat="1" applyFont="1" applyFill="1" applyBorder="1" applyAlignment="1">
      <alignment/>
    </xf>
    <xf numFmtId="44" fontId="5" fillId="38" borderId="0" xfId="42" applyNumberFormat="1" applyFont="1" applyFill="1" applyBorder="1" applyAlignment="1">
      <alignment/>
    </xf>
    <xf numFmtId="179" fontId="5" fillId="38" borderId="0" xfId="0" applyNumberFormat="1" applyFont="1" applyFill="1" applyBorder="1" applyAlignment="1">
      <alignment/>
    </xf>
    <xf numFmtId="179" fontId="5" fillId="38" borderId="0" xfId="63" applyNumberFormat="1" applyFont="1" applyFill="1" applyBorder="1" applyAlignment="1">
      <alignment/>
    </xf>
    <xf numFmtId="179" fontId="5" fillId="38" borderId="0" xfId="42" applyNumberFormat="1" applyFont="1" applyFill="1" applyAlignment="1">
      <alignment/>
    </xf>
    <xf numFmtId="179" fontId="5" fillId="38" borderId="24" xfId="42" applyNumberFormat="1" applyFont="1" applyFill="1" applyBorder="1" applyAlignment="1">
      <alignment/>
    </xf>
    <xf numFmtId="179" fontId="5" fillId="38" borderId="24" xfId="63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44" fontId="4" fillId="38" borderId="23" xfId="42" applyNumberFormat="1" applyFont="1" applyFill="1" applyBorder="1" applyAlignment="1">
      <alignment/>
    </xf>
    <xf numFmtId="179" fontId="4" fillId="38" borderId="23" xfId="42" applyNumberFormat="1" applyFont="1" applyFill="1" applyBorder="1" applyAlignment="1">
      <alignment/>
    </xf>
    <xf numFmtId="0" fontId="6" fillId="0" borderId="0" xfId="0" applyFont="1" applyAlignment="1">
      <alignment/>
    </xf>
    <xf numFmtId="43" fontId="55" fillId="39" borderId="0" xfId="42" applyFont="1" applyFill="1" applyAlignment="1">
      <alignment/>
    </xf>
    <xf numFmtId="13" fontId="55" fillId="6" borderId="0" xfId="42" applyNumberFormat="1" applyFont="1" applyFill="1" applyAlignment="1">
      <alignment/>
    </xf>
    <xf numFmtId="43" fontId="55" fillId="6" borderId="0" xfId="42" applyFont="1" applyFill="1" applyAlignment="1">
      <alignment/>
    </xf>
    <xf numFmtId="179" fontId="5" fillId="36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right"/>
    </xf>
    <xf numFmtId="14" fontId="5" fillId="0" borderId="0" xfId="0" applyNumberFormat="1" applyFont="1" applyBorder="1" applyAlignment="1">
      <alignment horizontal="center"/>
    </xf>
    <xf numFmtId="1" fontId="4" fillId="0" borderId="0" xfId="6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 horizontal="left"/>
    </xf>
    <xf numFmtId="8" fontId="0" fillId="0" borderId="0" xfId="0" applyNumberFormat="1" applyFont="1" applyAlignment="1">
      <alignment/>
    </xf>
    <xf numFmtId="8" fontId="5" fillId="0" borderId="0" xfId="42" applyNumberFormat="1" applyFont="1" applyAlignment="1">
      <alignment horizontal="center"/>
    </xf>
    <xf numFmtId="8" fontId="5" fillId="0" borderId="0" xfId="0" applyNumberFormat="1" applyFont="1" applyAlignment="1">
      <alignment horizontal="right"/>
    </xf>
    <xf numFmtId="44" fontId="5" fillId="0" borderId="10" xfId="0" applyNumberFormat="1" applyFont="1" applyBorder="1" applyAlignment="1">
      <alignment/>
    </xf>
    <xf numFmtId="44" fontId="5" fillId="37" borderId="0" xfId="0" applyNumberFormat="1" applyFont="1" applyFill="1" applyAlignment="1">
      <alignment/>
    </xf>
    <xf numFmtId="44" fontId="5" fillId="37" borderId="0" xfId="0" applyNumberFormat="1" applyFont="1" applyFill="1" applyBorder="1" applyAlignment="1">
      <alignment/>
    </xf>
    <xf numFmtId="44" fontId="5" fillId="0" borderId="0" xfId="63" applyNumberFormat="1" applyFont="1" applyAlignment="1">
      <alignment/>
    </xf>
    <xf numFmtId="0" fontId="4" fillId="0" borderId="10" xfId="0" applyFont="1" applyBorder="1" applyAlignment="1">
      <alignment/>
    </xf>
    <xf numFmtId="0" fontId="4" fillId="37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9" fontId="4" fillId="0" borderId="0" xfId="42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44" fontId="55" fillId="34" borderId="29" xfId="42" applyNumberFormat="1" applyFont="1" applyFill="1" applyBorder="1" applyAlignment="1">
      <alignment/>
    </xf>
    <xf numFmtId="44" fontId="55" fillId="41" borderId="29" xfId="42" applyNumberFormat="1" applyFont="1" applyFill="1" applyBorder="1" applyAlignment="1">
      <alignment horizontal="center"/>
    </xf>
    <xf numFmtId="44" fontId="55" fillId="0" borderId="29" xfId="42" applyNumberFormat="1" applyFont="1" applyBorder="1" applyAlignment="1">
      <alignment horizontal="center"/>
    </xf>
    <xf numFmtId="8" fontId="55" fillId="0" borderId="29" xfId="42" applyNumberFormat="1" applyFont="1" applyBorder="1" applyAlignment="1">
      <alignment horizontal="center"/>
    </xf>
    <xf numFmtId="44" fontId="55" fillId="38" borderId="29" xfId="42" applyNumberFormat="1" applyFont="1" applyFill="1" applyBorder="1" applyAlignment="1">
      <alignment horizontal="center"/>
    </xf>
    <xf numFmtId="14" fontId="55" fillId="41" borderId="30" xfId="0" applyNumberFormat="1" applyFont="1" applyFill="1" applyBorder="1" applyAlignment="1">
      <alignment horizontal="center"/>
    </xf>
    <xf numFmtId="14" fontId="55" fillId="0" borderId="30" xfId="0" applyNumberFormat="1" applyFont="1" applyBorder="1" applyAlignment="1">
      <alignment horizontal="center"/>
    </xf>
    <xf numFmtId="43" fontId="55" fillId="0" borderId="29" xfId="0" applyNumberFormat="1" applyFont="1" applyBorder="1" applyAlignment="1">
      <alignment horizontal="left"/>
    </xf>
    <xf numFmtId="0" fontId="55" fillId="41" borderId="29" xfId="42" applyNumberFormat="1" applyFont="1" applyFill="1" applyBorder="1" applyAlignment="1">
      <alignment horizontal="left" vertical="center"/>
    </xf>
    <xf numFmtId="0" fontId="55" fillId="0" borderId="29" xfId="42" applyNumberFormat="1" applyFont="1" applyBorder="1" applyAlignment="1">
      <alignment horizontal="left" vertical="center"/>
    </xf>
    <xf numFmtId="0" fontId="55" fillId="0" borderId="29" xfId="0" applyFont="1" applyBorder="1" applyAlignment="1">
      <alignment horizontal="left"/>
    </xf>
    <xf numFmtId="0" fontId="55" fillId="41" borderId="29" xfId="0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ston%20Colville%20Parish%20Council\Accounts\Accounts%202020-2021\March%202021%20WCPC%20draft%20year%20end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 rec"/>
      <sheetName val="Payments over £100"/>
      <sheetName val="Income"/>
      <sheetName val="Expenditure"/>
      <sheetName val="Budget"/>
      <sheetName val="Budget YTD"/>
      <sheetName val="Budget 2021-22"/>
    </sheetNames>
    <sheetDataSet>
      <sheetData sheetId="2">
        <row r="9">
          <cell r="D9">
            <v>15456.75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J14" comment="" totalsRowShown="0">
  <autoFilter ref="A1:J14"/>
  <tableColumns count="10">
    <tableColumn id="1" name="Income Date"/>
    <tableColumn id="2" name="Bank Rec"/>
    <tableColumn id="3" name="Detail"/>
    <tableColumn id="4" name="Total"/>
    <tableColumn id="5" name="PRECEPT "/>
    <tableColumn id="6" name="GRANTS"/>
    <tableColumn id="7" name="INTEREST"/>
    <tableColumn id="8" name="OTHER"/>
    <tableColumn id="9" name="VAT"/>
    <tableColumn id="10" name="Transfer between a/c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AG67" comment="" totalsRowShown="0">
  <autoFilter ref="A1:AG67"/>
  <tableColumns count="33">
    <tableColumn id="1" name="Expenditure"/>
    <tableColumn id="2" name="Column1"/>
    <tableColumn id="3" name="Column2"/>
    <tableColumn id="4" name="Column3"/>
    <tableColumn id="5" name="Column4"/>
    <tableColumn id="6" name="Column5"/>
    <tableColumn id="7" name="Column6"/>
    <tableColumn id="8" name="Column7"/>
    <tableColumn id="9" name="Column8"/>
    <tableColumn id="10" name="Column9"/>
    <tableColumn id="11" name="Column10"/>
    <tableColumn id="12" name="Total Staff Costs"/>
    <tableColumn id="13" name="Column11"/>
    <tableColumn id="14" name="Column12"/>
    <tableColumn id="15" name="Column13"/>
    <tableColumn id="16" name="Column14"/>
    <tableColumn id="17" name="Column15"/>
    <tableColumn id="18" name="Community"/>
    <tableColumn id="19" name="Column16"/>
    <tableColumn id="20" name="Column17"/>
    <tableColumn id="21" name="Column18"/>
    <tableColumn id="22" name="Column19"/>
    <tableColumn id="23" name="Column20"/>
    <tableColumn id="24" name="Column21"/>
    <tableColumn id="25" name="Column22"/>
    <tableColumn id="26" name="Column23"/>
    <tableColumn id="27" name="Column24"/>
    <tableColumn id="28" name="Column25"/>
    <tableColumn id="29" name="Column26"/>
    <tableColumn id="30" name="Column27"/>
    <tableColumn id="31" name="Column28"/>
    <tableColumn id="32" name="Column29"/>
    <tableColumn id="33" name="Column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H48" comment="" totalsRowShown="0">
  <autoFilter ref="A1:H48"/>
  <tableColumns count="8">
    <tableColumn id="1" name="Budget"/>
    <tableColumn id="2" name="Column1"/>
    <tableColumn id="3" name="2020/2021"/>
    <tableColumn id="4" name="Column2"/>
    <tableColumn id="5" name="Column3"/>
    <tableColumn id="8" name="Column32"/>
    <tableColumn id="6" name="Column4"/>
    <tableColumn id="7" name="Powers for Payment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H53" comment="" totalsRowShown="0">
  <autoFilter ref="A1:H53"/>
  <tableColumns count="8">
    <tableColumn id="1" name="Budget Year to date"/>
    <tableColumn id="2" name="Column1"/>
    <tableColumn id="3" name="2018/2019"/>
    <tableColumn id="4" name="2019/2020"/>
    <tableColumn id="5" name="Column2"/>
    <tableColumn id="6" name="2021 to 2022"/>
    <tableColumn id="7" name="Powers for Payment "/>
    <tableColumn id="8" name="Column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B1:H51" comment="" totalsRowShown="0">
  <autoFilter ref="B1:H51"/>
  <tableColumns count="7">
    <tableColumn id="1" name="Year"/>
    <tableColumn id="2" name="2018/2019"/>
    <tableColumn id="3" name="2019/2020"/>
    <tableColumn id="4" name="2020 to 2021"/>
    <tableColumn id="5" name="2021 to 2022"/>
    <tableColumn id="6" name="Powers for Payment "/>
    <tableColumn id="7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C34" sqref="C34"/>
    </sheetView>
  </sheetViews>
  <sheetFormatPr defaultColWidth="8.8515625" defaultRowHeight="12.75"/>
  <cols>
    <col min="1" max="1" width="48.421875" style="135" customWidth="1"/>
    <col min="2" max="2" width="12.00390625" style="135" customWidth="1"/>
    <col min="3" max="3" width="12.7109375" style="135" bestFit="1" customWidth="1"/>
    <col min="4" max="4" width="10.57421875" style="135" customWidth="1"/>
    <col min="5" max="5" width="40.140625" style="135" customWidth="1"/>
    <col min="6" max="6" width="9.8515625" style="135" bestFit="1" customWidth="1"/>
    <col min="7" max="7" width="13.140625" style="135" customWidth="1"/>
    <col min="8" max="8" width="9.8515625" style="135" bestFit="1" customWidth="1"/>
    <col min="9" max="16384" width="8.8515625" style="135" customWidth="1"/>
  </cols>
  <sheetData>
    <row r="1" spans="1:5" ht="14.25">
      <c r="A1" s="135" t="s">
        <v>82</v>
      </c>
      <c r="E1" s="135" t="s">
        <v>181</v>
      </c>
    </row>
    <row r="3" spans="1:5" ht="14.25">
      <c r="A3" s="135" t="s">
        <v>60</v>
      </c>
      <c r="E3" s="135" t="s">
        <v>182</v>
      </c>
    </row>
    <row r="7" spans="1:7" ht="15">
      <c r="A7" s="134" t="s">
        <v>61</v>
      </c>
      <c r="C7" s="134" t="s">
        <v>176</v>
      </c>
      <c r="E7" s="134" t="s">
        <v>183</v>
      </c>
      <c r="G7" s="134" t="s">
        <v>259</v>
      </c>
    </row>
    <row r="9" spans="1:7" ht="14.25">
      <c r="A9" s="135" t="s">
        <v>6</v>
      </c>
      <c r="C9" s="135">
        <v>12354.23</v>
      </c>
      <c r="E9" s="135" t="s">
        <v>6</v>
      </c>
      <c r="G9" s="135">
        <v>15141.63</v>
      </c>
    </row>
    <row r="12" spans="3:7" ht="15">
      <c r="C12" s="134">
        <f>SUM(C9:C9)</f>
        <v>12354.23</v>
      </c>
      <c r="G12" s="134">
        <f>SUM(G9:G9)</f>
        <v>15141.63</v>
      </c>
    </row>
    <row r="14" spans="1:8" ht="15">
      <c r="A14" s="134" t="s">
        <v>48</v>
      </c>
      <c r="B14" s="140"/>
      <c r="E14" s="208" t="s">
        <v>48</v>
      </c>
      <c r="F14" s="140"/>
      <c r="G14" s="214">
        <v>50</v>
      </c>
      <c r="H14" s="140">
        <v>807</v>
      </c>
    </row>
    <row r="15" spans="2:5" ht="14.25">
      <c r="B15" s="140"/>
      <c r="E15" s="140"/>
    </row>
    <row r="24" spans="1:8" ht="15">
      <c r="A24" s="135" t="s">
        <v>49</v>
      </c>
      <c r="C24" s="134">
        <f>SUM(C14:C15)</f>
        <v>0</v>
      </c>
      <c r="E24" s="135" t="s">
        <v>49</v>
      </c>
      <c r="G24" s="214">
        <v>50</v>
      </c>
      <c r="H24" s="140"/>
    </row>
    <row r="25" spans="1:11" ht="14.25">
      <c r="A25" s="135" t="s">
        <v>50</v>
      </c>
      <c r="E25" s="135" t="s">
        <v>50</v>
      </c>
      <c r="K25" s="135" t="s">
        <v>177</v>
      </c>
    </row>
    <row r="26" spans="1:7" ht="15">
      <c r="A26" s="134" t="s">
        <v>51</v>
      </c>
      <c r="C26" s="134">
        <f>SUM(C12-C24)</f>
        <v>12354.23</v>
      </c>
      <c r="E26" s="134" t="s">
        <v>51</v>
      </c>
      <c r="G26" s="135">
        <f>SUM(G12-G24)</f>
        <v>15091.63</v>
      </c>
    </row>
    <row r="28" spans="1:5" ht="15">
      <c r="A28" s="134" t="s">
        <v>7</v>
      </c>
      <c r="E28" s="134" t="s">
        <v>7</v>
      </c>
    </row>
    <row r="29" spans="1:7" ht="14.25">
      <c r="A29" s="135" t="s">
        <v>88</v>
      </c>
      <c r="C29" s="135">
        <v>10113</v>
      </c>
      <c r="E29" s="135" t="s">
        <v>184</v>
      </c>
      <c r="G29" s="135">
        <v>12354.23</v>
      </c>
    </row>
    <row r="31" spans="1:7" ht="14.25">
      <c r="A31" s="135" t="s">
        <v>11</v>
      </c>
      <c r="C31" s="135">
        <f>'[1]Income'!$D$9</f>
        <v>15456.75</v>
      </c>
      <c r="E31" s="135" t="s">
        <v>11</v>
      </c>
      <c r="G31" s="135">
        <f>Income!$D$11</f>
        <v>13496.140000000001</v>
      </c>
    </row>
    <row r="32" spans="3:7" ht="15">
      <c r="C32" s="134">
        <f>SUM(C29:C31)</f>
        <v>25569.75</v>
      </c>
      <c r="G32" s="135">
        <f>SUM(G29:G31)</f>
        <v>25850.370000000003</v>
      </c>
    </row>
    <row r="33" spans="1:7" ht="14.25">
      <c r="A33" s="135" t="s">
        <v>8</v>
      </c>
      <c r="C33" s="135">
        <v>13215.52</v>
      </c>
      <c r="E33" s="135" t="s">
        <v>8</v>
      </c>
      <c r="G33" s="135">
        <f>Expenditure!E62</f>
        <v>10758.739999999998</v>
      </c>
    </row>
    <row r="34" s="149" customFormat="1" ht="14.25"/>
    <row r="35" spans="3:7" ht="15">
      <c r="C35" s="134">
        <f>SUM(C32-C33)</f>
        <v>12354.23</v>
      </c>
      <c r="G35" s="135">
        <f>SUM(G32-G33)</f>
        <v>15091.630000000005</v>
      </c>
    </row>
    <row r="37" spans="1:7" ht="14.25">
      <c r="A37" s="135" t="s">
        <v>57</v>
      </c>
      <c r="E37" s="135" t="s">
        <v>57</v>
      </c>
      <c r="G37" s="135">
        <f>SUM(G26-G35)</f>
        <v>-5.4569682106375694E-12</v>
      </c>
    </row>
  </sheetData>
  <sheetProtection/>
  <printOptions gridLines="1"/>
  <pageMargins left="0.3937007874015748" right="0.3937007874015748" top="0.3937007874015748" bottom="0.3937007874015748" header="0" footer="0"/>
  <pageSetup fitToHeight="0" fitToWidth="1" horizontalDpi="600" verticalDpi="600" orientation="landscape" paperSize="9" scale="92" r:id="rId1"/>
  <headerFooter alignWithMargins="0">
    <oddHeader>&amp;L&amp;"Arial,Bold"&amp;14BANK RECONCILIATION&amp;R&amp;"Arial,Bold"&amp;14WESTON COLVILLE  PARISH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2">
      <selection activeCell="B28" sqref="B28:B31"/>
    </sheetView>
  </sheetViews>
  <sheetFormatPr defaultColWidth="8.8515625" defaultRowHeight="12.75"/>
  <cols>
    <col min="1" max="1" width="18.421875" style="0" customWidth="1"/>
    <col min="2" max="2" width="61.140625" style="0" customWidth="1"/>
    <col min="3" max="3" width="19.28125" style="0" customWidth="1"/>
  </cols>
  <sheetData>
    <row r="1" spans="1:3" ht="12.75">
      <c r="A1" s="141" t="s">
        <v>5</v>
      </c>
      <c r="B1" t="s">
        <v>178</v>
      </c>
      <c r="C1" s="1" t="s">
        <v>269</v>
      </c>
    </row>
    <row r="2" spans="1:3" ht="14.25">
      <c r="A2" s="231" t="s">
        <v>197</v>
      </c>
      <c r="B2" s="232" t="s">
        <v>196</v>
      </c>
      <c r="C2" s="225">
        <v>203.58</v>
      </c>
    </row>
    <row r="3" spans="1:3" ht="14.25">
      <c r="A3" s="230" t="s">
        <v>187</v>
      </c>
      <c r="B3" s="233" t="s">
        <v>188</v>
      </c>
      <c r="C3" s="226">
        <v>162</v>
      </c>
    </row>
    <row r="4" spans="1:3" ht="14.25">
      <c r="A4" s="231" t="s">
        <v>187</v>
      </c>
      <c r="B4" s="234" t="s">
        <v>189</v>
      </c>
      <c r="C4" s="227">
        <v>620.09</v>
      </c>
    </row>
    <row r="5" spans="1:3" ht="14.25">
      <c r="A5" s="230" t="s">
        <v>187</v>
      </c>
      <c r="B5" s="233" t="s">
        <v>190</v>
      </c>
      <c r="C5" s="226">
        <v>375</v>
      </c>
    </row>
    <row r="6" spans="1:3" ht="14.25">
      <c r="A6" s="230" t="s">
        <v>187</v>
      </c>
      <c r="B6" s="233" t="s">
        <v>192</v>
      </c>
      <c r="C6" s="226">
        <v>251.01</v>
      </c>
    </row>
    <row r="7" spans="1:3" ht="14.25">
      <c r="A7" s="231" t="s">
        <v>195</v>
      </c>
      <c r="B7" s="234" t="s">
        <v>196</v>
      </c>
      <c r="C7" s="227">
        <v>203.58</v>
      </c>
    </row>
    <row r="8" spans="1:3" ht="14.25">
      <c r="A8" s="230" t="s">
        <v>209</v>
      </c>
      <c r="B8" s="233" t="s">
        <v>196</v>
      </c>
      <c r="C8" s="226">
        <v>203.58</v>
      </c>
    </row>
    <row r="9" spans="1:3" ht="14.25">
      <c r="A9" s="231" t="s">
        <v>203</v>
      </c>
      <c r="B9" s="235" t="s">
        <v>204</v>
      </c>
      <c r="C9" s="228">
        <v>30.52</v>
      </c>
    </row>
    <row r="10" spans="1:3" ht="14.25">
      <c r="A10" s="231" t="s">
        <v>203</v>
      </c>
      <c r="B10" s="235" t="s">
        <v>206</v>
      </c>
      <c r="C10" s="227">
        <v>375</v>
      </c>
    </row>
    <row r="11" spans="1:3" ht="14.25">
      <c r="A11" s="231" t="s">
        <v>208</v>
      </c>
      <c r="B11" s="235" t="s">
        <v>196</v>
      </c>
      <c r="C11" s="227">
        <v>203.58</v>
      </c>
    </row>
    <row r="12" spans="1:3" ht="14.25">
      <c r="A12" s="230" t="s">
        <v>210</v>
      </c>
      <c r="B12" s="236" t="s">
        <v>211</v>
      </c>
      <c r="C12" s="226">
        <v>375</v>
      </c>
    </row>
    <row r="13" spans="1:3" ht="14.25">
      <c r="A13" s="231" t="s">
        <v>214</v>
      </c>
      <c r="B13" s="235" t="s">
        <v>196</v>
      </c>
      <c r="C13" s="227">
        <v>203.58</v>
      </c>
    </row>
    <row r="14" spans="1:3" ht="14.25">
      <c r="A14" s="230" t="s">
        <v>215</v>
      </c>
      <c r="B14" s="236" t="s">
        <v>218</v>
      </c>
      <c r="C14" s="226">
        <v>264</v>
      </c>
    </row>
    <row r="15" spans="1:3" ht="14.25">
      <c r="A15" s="231" t="s">
        <v>219</v>
      </c>
      <c r="B15" s="235" t="s">
        <v>220</v>
      </c>
      <c r="C15" s="227">
        <v>339.84</v>
      </c>
    </row>
    <row r="16" spans="1:3" ht="14.25">
      <c r="A16" s="230" t="s">
        <v>215</v>
      </c>
      <c r="B16" s="236" t="s">
        <v>221</v>
      </c>
      <c r="C16" s="226">
        <v>375</v>
      </c>
    </row>
    <row r="17" spans="1:3" ht="14.25">
      <c r="A17" s="230" t="s">
        <v>222</v>
      </c>
      <c r="B17" s="236" t="s">
        <v>223</v>
      </c>
      <c r="C17" s="226">
        <v>211.19</v>
      </c>
    </row>
    <row r="18" spans="1:3" ht="14.25">
      <c r="A18" s="231" t="s">
        <v>198</v>
      </c>
      <c r="B18" s="235" t="s">
        <v>228</v>
      </c>
      <c r="C18" s="229">
        <v>1143.39</v>
      </c>
    </row>
    <row r="19" spans="1:3" ht="14.25">
      <c r="A19" s="231" t="s">
        <v>230</v>
      </c>
      <c r="B19" s="235" t="s">
        <v>196</v>
      </c>
      <c r="C19" s="227">
        <v>211.19</v>
      </c>
    </row>
    <row r="20" spans="1:3" ht="14.25">
      <c r="A20" s="230" t="s">
        <v>231</v>
      </c>
      <c r="B20" s="236" t="s">
        <v>232</v>
      </c>
      <c r="C20" s="226">
        <v>375</v>
      </c>
    </row>
    <row r="21" spans="1:3" ht="14.25">
      <c r="A21" s="231" t="s">
        <v>231</v>
      </c>
      <c r="B21" s="235" t="s">
        <v>233</v>
      </c>
      <c r="C21" s="227">
        <v>125</v>
      </c>
    </row>
    <row r="22" spans="1:3" ht="14.25">
      <c r="A22" s="231" t="s">
        <v>237</v>
      </c>
      <c r="B22" s="235" t="s">
        <v>196</v>
      </c>
      <c r="C22" s="227">
        <v>211.19</v>
      </c>
    </row>
    <row r="23" spans="1:3" ht="14.25">
      <c r="A23" s="231" t="s">
        <v>246</v>
      </c>
      <c r="B23" s="235" t="s">
        <v>196</v>
      </c>
      <c r="C23" s="227">
        <v>211.19</v>
      </c>
    </row>
    <row r="24" spans="1:3" ht="14.25">
      <c r="A24" s="230" t="s">
        <v>242</v>
      </c>
      <c r="B24" s="236" t="s">
        <v>243</v>
      </c>
      <c r="C24" s="226">
        <v>183.94</v>
      </c>
    </row>
    <row r="25" spans="1:3" ht="14.25">
      <c r="A25" s="231" t="s">
        <v>242</v>
      </c>
      <c r="B25" s="235" t="s">
        <v>244</v>
      </c>
      <c r="C25" s="227">
        <v>1350</v>
      </c>
    </row>
    <row r="26" spans="1:3" ht="14.25">
      <c r="A26" s="230" t="s">
        <v>249</v>
      </c>
      <c r="B26" s="236" t="s">
        <v>196</v>
      </c>
      <c r="C26" s="226">
        <v>211.19</v>
      </c>
    </row>
    <row r="27" spans="1:3" ht="14.25">
      <c r="A27" s="230" t="s">
        <v>261</v>
      </c>
      <c r="B27" s="236" t="s">
        <v>196</v>
      </c>
      <c r="C27" s="226">
        <v>211.19</v>
      </c>
    </row>
    <row r="28" spans="1:3" ht="14.25">
      <c r="A28" s="231" t="s">
        <v>268</v>
      </c>
      <c r="B28" s="235" t="s">
        <v>196</v>
      </c>
      <c r="C28" s="227">
        <v>211.19</v>
      </c>
    </row>
    <row r="29" spans="1:3" ht="14.25">
      <c r="A29" s="230" t="s">
        <v>259</v>
      </c>
      <c r="B29" s="236" t="s">
        <v>228</v>
      </c>
      <c r="C29" s="226">
        <v>1143.39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E25" sqref="E25"/>
    </sheetView>
  </sheetViews>
  <sheetFormatPr defaultColWidth="8.8515625" defaultRowHeight="12.75"/>
  <cols>
    <col min="1" max="1" width="14.57421875" style="1" customWidth="1"/>
    <col min="2" max="2" width="11.7109375" style="69" customWidth="1"/>
    <col min="3" max="3" width="47.00390625" style="1" customWidth="1"/>
    <col min="4" max="4" width="12.7109375" style="23" customWidth="1"/>
    <col min="5" max="5" width="13.421875" style="23" customWidth="1"/>
    <col min="6" max="6" width="12.00390625" style="23" customWidth="1"/>
    <col min="7" max="7" width="13.28125" style="23" customWidth="1"/>
    <col min="8" max="9" width="12.7109375" style="23" bestFit="1" customWidth="1"/>
    <col min="10" max="10" width="23.140625" style="1" customWidth="1"/>
    <col min="11" max="12" width="8.8515625" style="1" customWidth="1"/>
    <col min="13" max="13" width="12.00390625" style="1" customWidth="1"/>
    <col min="14" max="16384" width="8.8515625" style="1" customWidth="1"/>
  </cols>
  <sheetData>
    <row r="1" spans="1:14" ht="12.75">
      <c r="A1" s="69" t="s">
        <v>138</v>
      </c>
      <c r="B1" s="69" t="s">
        <v>45</v>
      </c>
      <c r="C1" s="69" t="s">
        <v>12</v>
      </c>
      <c r="D1" s="24" t="s">
        <v>3</v>
      </c>
      <c r="E1" s="24" t="s">
        <v>14</v>
      </c>
      <c r="F1" s="24" t="s">
        <v>17</v>
      </c>
      <c r="G1" s="24" t="s">
        <v>15</v>
      </c>
      <c r="H1" s="24" t="s">
        <v>18</v>
      </c>
      <c r="I1" s="24" t="s">
        <v>16</v>
      </c>
      <c r="J1" s="69" t="s">
        <v>46</v>
      </c>
      <c r="K1" s="69"/>
      <c r="L1" s="69"/>
      <c r="M1" s="69"/>
      <c r="N1" s="69"/>
    </row>
    <row r="2" spans="1:5" ht="13.5" customHeight="1">
      <c r="A2" s="1" t="s">
        <v>185</v>
      </c>
      <c r="B2" s="69" t="s">
        <v>75</v>
      </c>
      <c r="C2" s="1" t="s">
        <v>83</v>
      </c>
      <c r="D2" s="151">
        <v>6250</v>
      </c>
      <c r="E2" s="23">
        <v>6250</v>
      </c>
    </row>
    <row r="3" spans="1:15" ht="12.75">
      <c r="A3" s="82" t="s">
        <v>186</v>
      </c>
      <c r="B3" s="150" t="s">
        <v>75</v>
      </c>
      <c r="C3" s="1" t="s">
        <v>85</v>
      </c>
      <c r="D3" s="23">
        <v>98.97</v>
      </c>
      <c r="G3" s="83"/>
      <c r="H3" s="23">
        <v>98.97</v>
      </c>
      <c r="J3" s="23"/>
      <c r="K3" s="23"/>
      <c r="L3" s="70"/>
      <c r="M3" s="70"/>
      <c r="N3" s="70"/>
      <c r="O3" s="70"/>
    </row>
    <row r="4" spans="1:15" ht="12.75">
      <c r="A4" s="82" t="s">
        <v>199</v>
      </c>
      <c r="B4" s="150" t="s">
        <v>75</v>
      </c>
      <c r="C4" s="23" t="s">
        <v>85</v>
      </c>
      <c r="D4" s="23">
        <v>2.81</v>
      </c>
      <c r="H4" s="23">
        <v>2.81</v>
      </c>
      <c r="J4" s="23"/>
      <c r="K4" s="23"/>
      <c r="L4" s="70"/>
      <c r="M4" s="70"/>
      <c r="N4" s="70"/>
      <c r="O4" s="70"/>
    </row>
    <row r="5" spans="1:15" ht="12.75">
      <c r="A5" s="82" t="s">
        <v>200</v>
      </c>
      <c r="B5" s="24" t="s">
        <v>75</v>
      </c>
      <c r="C5" s="23" t="s">
        <v>201</v>
      </c>
      <c r="D5" s="212">
        <v>456.75</v>
      </c>
      <c r="F5" s="23">
        <v>456.75</v>
      </c>
      <c r="J5" s="23"/>
      <c r="K5" s="23"/>
      <c r="L5" s="70"/>
      <c r="M5" s="70"/>
      <c r="N5" s="70"/>
      <c r="O5" s="70"/>
    </row>
    <row r="6" spans="1:15" ht="12.75">
      <c r="A6" s="82" t="s">
        <v>202</v>
      </c>
      <c r="B6" s="69" t="s">
        <v>75</v>
      </c>
      <c r="C6" s="23" t="s">
        <v>83</v>
      </c>
      <c r="D6" s="23">
        <v>6250</v>
      </c>
      <c r="E6" s="23">
        <v>6250</v>
      </c>
      <c r="J6" s="70"/>
      <c r="K6" s="85"/>
      <c r="L6" s="85"/>
      <c r="M6" s="85"/>
      <c r="N6" s="85"/>
      <c r="O6" s="70"/>
    </row>
    <row r="7" spans="1:15" ht="12.75">
      <c r="A7" s="82" t="s">
        <v>242</v>
      </c>
      <c r="B7" s="69" t="s">
        <v>75</v>
      </c>
      <c r="C7" s="23" t="s">
        <v>250</v>
      </c>
      <c r="D7" s="23">
        <v>437.61</v>
      </c>
      <c r="I7" s="23">
        <v>437.61</v>
      </c>
      <c r="J7" s="70"/>
      <c r="K7" s="85"/>
      <c r="L7" s="85"/>
      <c r="M7" s="85"/>
      <c r="N7" s="85"/>
      <c r="O7" s="70"/>
    </row>
    <row r="8" spans="1:15" ht="12.75">
      <c r="A8" s="82"/>
      <c r="C8" s="23"/>
      <c r="J8" s="70"/>
      <c r="K8" s="85"/>
      <c r="L8" s="85"/>
      <c r="M8" s="85"/>
      <c r="N8" s="85"/>
      <c r="O8" s="70"/>
    </row>
    <row r="9" spans="1:15" ht="12.75">
      <c r="A9" s="82"/>
      <c r="C9" s="23"/>
      <c r="E9" s="84">
        <f>SUM(E2:E6)</f>
        <v>12500</v>
      </c>
      <c r="F9" s="84">
        <f>SUM(F3:F6)</f>
        <v>456.75</v>
      </c>
      <c r="G9" s="84">
        <f>SUM(G3:G6)</f>
        <v>0</v>
      </c>
      <c r="H9" s="84">
        <f>SUM(H3:H6)</f>
        <v>101.78</v>
      </c>
      <c r="I9" s="84">
        <f>SUM(I3:I8)</f>
        <v>437.61</v>
      </c>
      <c r="J9" s="85"/>
      <c r="K9" s="70"/>
      <c r="L9" s="70"/>
      <c r="M9" s="70"/>
      <c r="N9" s="70"/>
      <c r="O9" s="70"/>
    </row>
    <row r="10" spans="10:15" ht="12.75">
      <c r="J10" s="85"/>
      <c r="K10" s="70"/>
      <c r="L10" s="70"/>
      <c r="M10" s="70"/>
      <c r="N10" s="70"/>
      <c r="O10" s="70"/>
    </row>
    <row r="11" spans="4:15" ht="12.75">
      <c r="D11" s="23">
        <f>SUM(D2:D10)</f>
        <v>13496.140000000001</v>
      </c>
      <c r="E11" s="86">
        <f>E9</f>
        <v>12500</v>
      </c>
      <c r="I11" s="23">
        <f>SUM(E9:I9)</f>
        <v>13496.140000000001</v>
      </c>
      <c r="J11" s="85"/>
      <c r="K11" s="70"/>
      <c r="L11" s="70"/>
      <c r="M11" s="70"/>
      <c r="N11" s="70"/>
      <c r="O11" s="70"/>
    </row>
    <row r="12" spans="10:15" ht="12.75">
      <c r="J12" s="85"/>
      <c r="K12" s="70"/>
      <c r="L12" s="70"/>
      <c r="M12" s="70"/>
      <c r="N12" s="70"/>
      <c r="O12" s="70"/>
    </row>
    <row r="13" ht="12.75">
      <c r="J13" s="70"/>
    </row>
    <row r="14" spans="4:5" ht="12.75">
      <c r="D14" s="174" t="s">
        <v>76</v>
      </c>
      <c r="E14" s="174">
        <f>SUM(F9+H9+I9)</f>
        <v>996.14</v>
      </c>
    </row>
    <row r="16" spans="1:9" ht="12.75">
      <c r="A16" s="23"/>
      <c r="B16" s="23"/>
      <c r="C16" s="23"/>
      <c r="F16" s="1"/>
      <c r="G16" s="1"/>
      <c r="H16" s="1"/>
      <c r="I16" s="1"/>
    </row>
    <row r="17" spans="1:9" ht="12.75">
      <c r="A17" s="23"/>
      <c r="B17" s="23"/>
      <c r="C17" s="23"/>
      <c r="F17" s="1"/>
      <c r="G17" s="1"/>
      <c r="H17" s="1"/>
      <c r="I17" s="1"/>
    </row>
    <row r="18" spans="1:9" ht="12.75">
      <c r="A18" s="23"/>
      <c r="B18" s="23"/>
      <c r="C18" s="23"/>
      <c r="F18" s="1"/>
      <c r="G18" s="1"/>
      <c r="H18" s="1"/>
      <c r="I18" s="1"/>
    </row>
    <row r="19" spans="1:9" ht="12.75">
      <c r="A19" s="23"/>
      <c r="B19" s="23"/>
      <c r="C19" s="23"/>
      <c r="F19" s="1"/>
      <c r="G19" s="1"/>
      <c r="H19" s="1"/>
      <c r="I19" s="1"/>
    </row>
    <row r="20" spans="1:9" ht="12.75">
      <c r="A20" s="23"/>
      <c r="B20" s="23"/>
      <c r="C20" s="23"/>
      <c r="F20" s="1"/>
      <c r="G20" s="1"/>
      <c r="H20" s="1"/>
      <c r="I20" s="1"/>
    </row>
    <row r="21" spans="1:9" ht="12.75">
      <c r="A21" s="23"/>
      <c r="B21" s="23"/>
      <c r="C21" s="23"/>
      <c r="F21" s="1"/>
      <c r="G21" s="1"/>
      <c r="H21" s="1"/>
      <c r="I21" s="1"/>
    </row>
    <row r="22" spans="1:9" ht="12.75">
      <c r="A22" s="23"/>
      <c r="B22" s="23"/>
      <c r="C22" s="23"/>
      <c r="F22" s="1"/>
      <c r="G22" s="1"/>
      <c r="H22" s="1"/>
      <c r="I22" s="1"/>
    </row>
    <row r="23" spans="1:9" ht="12.75">
      <c r="A23" s="23"/>
      <c r="B23" s="23"/>
      <c r="C23" s="23"/>
      <c r="F23" s="1"/>
      <c r="G23" s="1"/>
      <c r="H23" s="1"/>
      <c r="I23" s="1"/>
    </row>
    <row r="24" spans="1:9" ht="12.75">
      <c r="A24" s="23"/>
      <c r="B24" s="23"/>
      <c r="C24" s="23"/>
      <c r="F24" s="1"/>
      <c r="G24" s="1"/>
      <c r="H24" s="1"/>
      <c r="I24" s="1"/>
    </row>
    <row r="25" spans="1:9" ht="12.75">
      <c r="A25" s="23"/>
      <c r="B25" s="23"/>
      <c r="C25" s="23"/>
      <c r="F25" s="1"/>
      <c r="G25" s="1"/>
      <c r="H25" s="1"/>
      <c r="I25" s="1"/>
    </row>
    <row r="26" spans="1:9" ht="12.75">
      <c r="A26" s="23"/>
      <c r="B26" s="23"/>
      <c r="C26" s="23"/>
      <c r="F26" s="1"/>
      <c r="G26" s="1"/>
      <c r="H26" s="1"/>
      <c r="I26" s="1"/>
    </row>
    <row r="27" spans="1:9" ht="12.75">
      <c r="A27" s="23"/>
      <c r="B27" s="23"/>
      <c r="C27" s="23"/>
      <c r="F27" s="1"/>
      <c r="G27" s="1"/>
      <c r="H27" s="1"/>
      <c r="I27" s="1"/>
    </row>
    <row r="28" spans="1:9" ht="12.75">
      <c r="A28" s="23"/>
      <c r="B28" s="23"/>
      <c r="C28" s="23"/>
      <c r="F28" s="1"/>
      <c r="G28" s="1"/>
      <c r="H28" s="1"/>
      <c r="I28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5"/>
  <sheetViews>
    <sheetView workbookViewId="0" topLeftCell="A40">
      <selection activeCell="O71" sqref="O71"/>
    </sheetView>
  </sheetViews>
  <sheetFormatPr defaultColWidth="8.8515625" defaultRowHeight="12.75" outlineLevelCol="1"/>
  <cols>
    <col min="1" max="1" width="18.28125" style="5" customWidth="1"/>
    <col min="2" max="2" width="12.00390625" style="3" customWidth="1"/>
    <col min="3" max="3" width="12.00390625" style="6" customWidth="1"/>
    <col min="4" max="4" width="62.421875" style="19" customWidth="1"/>
    <col min="5" max="5" width="13.421875" style="7" customWidth="1"/>
    <col min="6" max="6" width="13.421875" style="7" customWidth="1" outlineLevel="1"/>
    <col min="7" max="7" width="12.00390625" style="32" hidden="1" customWidth="1"/>
    <col min="8" max="8" width="13.421875" style="29" hidden="1" customWidth="1" outlineLevel="1"/>
    <col min="9" max="9" width="14.00390625" style="29" hidden="1" customWidth="1" outlineLevel="1"/>
    <col min="10" max="10" width="13.421875" style="7" customWidth="1" collapsed="1"/>
    <col min="11" max="11" width="13.140625" style="25" hidden="1" customWidth="1"/>
    <col min="12" max="12" width="21.421875" style="7" customWidth="1"/>
    <col min="13" max="13" width="14.57421875" style="7" hidden="1" customWidth="1"/>
    <col min="14" max="17" width="14.57421875" style="7" customWidth="1"/>
    <col min="18" max="18" width="15.7109375" style="7" hidden="1" customWidth="1"/>
    <col min="19" max="19" width="17.421875" style="7" customWidth="1"/>
    <col min="20" max="20" width="14.57421875" style="7" hidden="1" customWidth="1"/>
    <col min="21" max="21" width="14.57421875" style="7" customWidth="1"/>
    <col min="22" max="22" width="16.421875" style="7" bestFit="1" customWidth="1"/>
    <col min="23" max="23" width="16.421875" style="7" customWidth="1"/>
    <col min="24" max="24" width="14.57421875" style="7" customWidth="1"/>
    <col min="25" max="25" width="14.57421875" style="7" hidden="1" customWidth="1"/>
    <col min="26" max="26" width="16.28125" style="7" hidden="1" customWidth="1"/>
    <col min="27" max="27" width="16.421875" style="7" bestFit="1" customWidth="1"/>
    <col min="28" max="28" width="14.57421875" style="7" hidden="1" customWidth="1"/>
    <col min="29" max="29" width="18.140625" style="7" customWidth="1"/>
    <col min="30" max="30" width="14.57421875" style="7" customWidth="1"/>
    <col min="31" max="31" width="15.00390625" style="25" hidden="1" customWidth="1"/>
    <col min="32" max="32" width="18.7109375" style="51" hidden="1" customWidth="1"/>
    <col min="33" max="33" width="14.57421875" style="52" customWidth="1"/>
    <col min="34" max="34" width="12.421875" style="8" customWidth="1"/>
    <col min="35" max="35" width="12.28125" style="8" customWidth="1"/>
    <col min="36" max="16384" width="8.8515625" style="8" customWidth="1"/>
  </cols>
  <sheetData>
    <row r="1" spans="1:33" ht="15">
      <c r="A1" s="2" t="s">
        <v>22</v>
      </c>
      <c r="B1" s="3" t="s">
        <v>139</v>
      </c>
      <c r="C1" s="6" t="s">
        <v>140</v>
      </c>
      <c r="D1" s="19" t="s">
        <v>141</v>
      </c>
      <c r="E1" s="7" t="s">
        <v>142</v>
      </c>
      <c r="F1" s="7" t="s">
        <v>143</v>
      </c>
      <c r="G1" s="33" t="s">
        <v>144</v>
      </c>
      <c r="H1" s="175" t="s">
        <v>145</v>
      </c>
      <c r="I1" s="176" t="s">
        <v>146</v>
      </c>
      <c r="J1" s="37" t="s">
        <v>147</v>
      </c>
      <c r="K1" s="25" t="s">
        <v>148</v>
      </c>
      <c r="L1" s="4" t="s">
        <v>59</v>
      </c>
      <c r="M1" s="7" t="s">
        <v>149</v>
      </c>
      <c r="N1" s="7" t="s">
        <v>150</v>
      </c>
      <c r="O1" s="7" t="s">
        <v>151</v>
      </c>
      <c r="P1" s="7" t="s">
        <v>152</v>
      </c>
      <c r="Q1" s="7" t="s">
        <v>153</v>
      </c>
      <c r="R1" s="28" t="s">
        <v>55</v>
      </c>
      <c r="S1" s="28" t="s">
        <v>154</v>
      </c>
      <c r="T1" s="7" t="s">
        <v>155</v>
      </c>
      <c r="U1" s="7" t="s">
        <v>156</v>
      </c>
      <c r="V1" s="7" t="s">
        <v>157</v>
      </c>
      <c r="W1" s="7" t="s">
        <v>158</v>
      </c>
      <c r="X1" s="7" t="s">
        <v>159</v>
      </c>
      <c r="Y1" s="7" t="s">
        <v>160</v>
      </c>
      <c r="Z1" s="7" t="s">
        <v>161</v>
      </c>
      <c r="AA1" s="7" t="s">
        <v>162</v>
      </c>
      <c r="AB1" s="7" t="s">
        <v>163</v>
      </c>
      <c r="AC1" s="7" t="s">
        <v>164</v>
      </c>
      <c r="AD1" s="7" t="s">
        <v>165</v>
      </c>
      <c r="AE1" s="25" t="s">
        <v>166</v>
      </c>
      <c r="AF1" s="51" t="s">
        <v>167</v>
      </c>
      <c r="AG1" s="52" t="s">
        <v>168</v>
      </c>
    </row>
    <row r="2" spans="1:33" s="5" customFormat="1" ht="30">
      <c r="A2" s="27" t="s">
        <v>5</v>
      </c>
      <c r="B2" s="3" t="s">
        <v>169</v>
      </c>
      <c r="C2" s="3" t="s">
        <v>170</v>
      </c>
      <c r="D2" s="130" t="s">
        <v>12</v>
      </c>
      <c r="E2" s="4" t="s">
        <v>43</v>
      </c>
      <c r="F2" s="4" t="s">
        <v>16</v>
      </c>
      <c r="G2" s="179" t="s">
        <v>171</v>
      </c>
      <c r="H2" s="36" t="s">
        <v>41</v>
      </c>
      <c r="I2" s="178" t="s">
        <v>172</v>
      </c>
      <c r="J2" s="38" t="s">
        <v>24</v>
      </c>
      <c r="K2" s="180" t="s">
        <v>173</v>
      </c>
      <c r="L2" s="68">
        <f>SUM(J61+M61)</f>
        <v>0</v>
      </c>
      <c r="M2" s="4" t="s">
        <v>38</v>
      </c>
      <c r="N2" s="4" t="s">
        <v>26</v>
      </c>
      <c r="O2" s="4" t="s">
        <v>28</v>
      </c>
      <c r="P2" s="157" t="s">
        <v>124</v>
      </c>
      <c r="Q2" s="4" t="s">
        <v>30</v>
      </c>
      <c r="R2" s="4" t="s">
        <v>32</v>
      </c>
      <c r="S2" s="157" t="s">
        <v>86</v>
      </c>
      <c r="T2" s="4" t="s">
        <v>33</v>
      </c>
      <c r="U2" s="4" t="s">
        <v>1</v>
      </c>
      <c r="V2" s="4" t="s">
        <v>4</v>
      </c>
      <c r="W2" s="4" t="s">
        <v>125</v>
      </c>
      <c r="X2" s="4" t="s">
        <v>34</v>
      </c>
      <c r="Y2" s="4" t="s">
        <v>35</v>
      </c>
      <c r="Z2" s="4" t="s">
        <v>39</v>
      </c>
      <c r="AA2" s="4" t="s">
        <v>9</v>
      </c>
      <c r="AB2" s="4" t="s">
        <v>40</v>
      </c>
      <c r="AC2" s="4" t="s">
        <v>87</v>
      </c>
      <c r="AD2" s="4" t="s">
        <v>44</v>
      </c>
      <c r="AE2" s="26" t="s">
        <v>62</v>
      </c>
      <c r="AF2" s="53"/>
      <c r="AG2" s="52"/>
    </row>
    <row r="3" spans="1:33" s="12" customFormat="1" ht="15">
      <c r="A3" s="9"/>
      <c r="B3" s="11"/>
      <c r="C3" s="10"/>
      <c r="D3" s="20"/>
      <c r="E3" s="45">
        <f>SUM(E4:E61)</f>
        <v>10758.739999999998</v>
      </c>
      <c r="F3" s="45">
        <f>SUM(F4:F61)</f>
        <v>427.84999999999997</v>
      </c>
      <c r="G3" s="45">
        <f>SUM(G6:G58)</f>
        <v>0</v>
      </c>
      <c r="H3" s="45">
        <f>SUM(H6:H58)</f>
        <v>0</v>
      </c>
      <c r="I3" s="45">
        <f>SUM(I6:I58)</f>
        <v>0</v>
      </c>
      <c r="J3" s="45">
        <f>SUM(J4:J61)</f>
        <v>2578.82</v>
      </c>
      <c r="K3" s="139">
        <f>SUM(K6:K58)</f>
        <v>0</v>
      </c>
      <c r="L3" s="45">
        <f>SUM(J62+M62)</f>
        <v>2578.82</v>
      </c>
      <c r="M3" s="45">
        <f>SUM(M6:M61)</f>
        <v>0</v>
      </c>
      <c r="N3" s="45">
        <f>SUM(N6:N61)</f>
        <v>36</v>
      </c>
      <c r="O3" s="45">
        <f>SUM(O6:O58)</f>
        <v>220</v>
      </c>
      <c r="P3" s="45">
        <f>SUM(P6:P61)</f>
        <v>117.66000000000001</v>
      </c>
      <c r="Q3" s="45">
        <f>SUM(Q6:Q61)</f>
        <v>125</v>
      </c>
      <c r="R3" s="45">
        <f>SUM(R6:R58)</f>
        <v>0</v>
      </c>
      <c r="S3" s="45">
        <f>SUM(S6:S61)</f>
        <v>89.14</v>
      </c>
      <c r="T3" s="45">
        <f>SUM(T6:T58)</f>
        <v>0</v>
      </c>
      <c r="U3" s="45">
        <f>SUM(U6:U61)</f>
        <v>620.09</v>
      </c>
      <c r="V3" s="45">
        <f>SUM(V6:V58)</f>
        <v>265.01</v>
      </c>
      <c r="W3" s="45">
        <f>SUM(W6:W61)</f>
        <v>2286.78</v>
      </c>
      <c r="X3" s="45">
        <f>SUM(X6:X61)</f>
        <v>200</v>
      </c>
      <c r="Y3" s="45">
        <f>SUM(Y6:Y61)</f>
        <v>0</v>
      </c>
      <c r="Z3" s="45">
        <f>SUM(Z6:Z58)</f>
        <v>0</v>
      </c>
      <c r="AA3" s="45">
        <f>SUM(AA6:AA61)</f>
        <v>3000</v>
      </c>
      <c r="AB3" s="45">
        <f>SUM(AB6:AB58)</f>
        <v>0</v>
      </c>
      <c r="AC3" s="45">
        <f>SUM(AC6:AC61)</f>
        <v>289.58</v>
      </c>
      <c r="AD3" s="45">
        <f>SUM(AD6:AD61)</f>
        <v>449.15</v>
      </c>
      <c r="AE3" s="139">
        <f>SUM(AE6:AE58)</f>
        <v>0</v>
      </c>
      <c r="AF3" s="45">
        <f>SUM(AF6:AF36)</f>
        <v>0</v>
      </c>
      <c r="AG3" s="45">
        <f>SUM(AG4:AG61)</f>
        <v>10758.739999999998</v>
      </c>
    </row>
    <row r="4" spans="1:33" s="153" customFormat="1" ht="15">
      <c r="A4" s="209" t="s">
        <v>197</v>
      </c>
      <c r="B4" s="210" t="s">
        <v>75</v>
      </c>
      <c r="C4" s="210" t="s">
        <v>84</v>
      </c>
      <c r="D4" s="211" t="s">
        <v>85</v>
      </c>
      <c r="E4" s="45">
        <v>41.96</v>
      </c>
      <c r="F4" s="45">
        <v>1.98</v>
      </c>
      <c r="G4" s="45"/>
      <c r="H4" s="45"/>
      <c r="I4" s="45"/>
      <c r="J4" s="45"/>
      <c r="K4" s="139"/>
      <c r="L4" s="45"/>
      <c r="M4" s="45"/>
      <c r="N4" s="45"/>
      <c r="O4" s="45"/>
      <c r="P4" s="45"/>
      <c r="Q4" s="45"/>
      <c r="R4" s="45"/>
      <c r="S4" s="45">
        <v>38.76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139"/>
      <c r="AF4" s="45"/>
      <c r="AG4" s="45">
        <v>41.96</v>
      </c>
    </row>
    <row r="5" spans="1:33" s="153" customFormat="1" ht="15">
      <c r="A5" s="209" t="s">
        <v>197</v>
      </c>
      <c r="B5" s="210" t="s">
        <v>75</v>
      </c>
      <c r="C5" s="210" t="s">
        <v>262</v>
      </c>
      <c r="D5" s="211" t="s">
        <v>196</v>
      </c>
      <c r="E5" s="45">
        <v>203.58</v>
      </c>
      <c r="F5" s="45"/>
      <c r="G5" s="45"/>
      <c r="H5" s="45"/>
      <c r="I5" s="45"/>
      <c r="J5" s="45">
        <v>203.58</v>
      </c>
      <c r="K5" s="139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139"/>
      <c r="AF5" s="45"/>
      <c r="AG5" s="45">
        <v>203.58</v>
      </c>
    </row>
    <row r="6" spans="1:34" ht="15">
      <c r="A6" s="13" t="s">
        <v>187</v>
      </c>
      <c r="B6" s="15" t="s">
        <v>75</v>
      </c>
      <c r="C6" s="15">
        <v>782</v>
      </c>
      <c r="D6" s="22" t="s">
        <v>188</v>
      </c>
      <c r="E6" s="16">
        <v>162</v>
      </c>
      <c r="F6" s="16">
        <v>27</v>
      </c>
      <c r="G6" s="33"/>
      <c r="H6" s="40"/>
      <c r="I6" s="35"/>
      <c r="J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>
        <v>135</v>
      </c>
      <c r="AF6" s="56"/>
      <c r="AG6" s="55">
        <f>SUM(F6:AC6)</f>
        <v>162</v>
      </c>
      <c r="AH6" s="7"/>
    </row>
    <row r="7" spans="1:34" ht="15">
      <c r="A7" s="13" t="s">
        <v>187</v>
      </c>
      <c r="B7" s="15" t="s">
        <v>75</v>
      </c>
      <c r="C7" s="15">
        <v>783</v>
      </c>
      <c r="D7" s="22" t="s">
        <v>189</v>
      </c>
      <c r="E7" s="16">
        <v>620.09</v>
      </c>
      <c r="F7" s="16"/>
      <c r="G7" s="33"/>
      <c r="H7" s="40"/>
      <c r="I7" s="132"/>
      <c r="J7" s="17"/>
      <c r="L7" s="17"/>
      <c r="M7" s="17"/>
      <c r="N7" s="17"/>
      <c r="O7" s="17"/>
      <c r="P7" s="17"/>
      <c r="Q7" s="17"/>
      <c r="R7" s="17"/>
      <c r="S7" s="17"/>
      <c r="T7" s="17"/>
      <c r="U7" s="17">
        <v>620.09</v>
      </c>
      <c r="V7" s="17"/>
      <c r="W7" s="17"/>
      <c r="X7" s="17"/>
      <c r="Y7" s="17"/>
      <c r="Z7" s="17"/>
      <c r="AA7" s="17"/>
      <c r="AB7" s="17"/>
      <c r="AC7" s="17"/>
      <c r="AF7" s="56"/>
      <c r="AG7" s="55">
        <v>620.09</v>
      </c>
      <c r="AH7" s="7"/>
    </row>
    <row r="8" spans="1:34" ht="15">
      <c r="A8" s="13" t="s">
        <v>187</v>
      </c>
      <c r="B8" s="15" t="s">
        <v>75</v>
      </c>
      <c r="C8" s="15">
        <v>784</v>
      </c>
      <c r="D8" s="22" t="s">
        <v>190</v>
      </c>
      <c r="E8" s="16">
        <v>375</v>
      </c>
      <c r="F8" s="16"/>
      <c r="G8" s="33"/>
      <c r="H8" s="40"/>
      <c r="I8" s="132"/>
      <c r="J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>
        <v>375</v>
      </c>
      <c r="AB8" s="17"/>
      <c r="AC8" s="17"/>
      <c r="AF8" s="56"/>
      <c r="AG8" s="55">
        <v>375</v>
      </c>
      <c r="AH8" s="7"/>
    </row>
    <row r="9" spans="1:34" ht="15">
      <c r="A9" s="13" t="s">
        <v>187</v>
      </c>
      <c r="B9" s="15" t="s">
        <v>75</v>
      </c>
      <c r="C9" s="15">
        <v>785</v>
      </c>
      <c r="D9" s="22" t="s">
        <v>191</v>
      </c>
      <c r="E9" s="16">
        <v>75</v>
      </c>
      <c r="F9" s="16"/>
      <c r="G9" s="33"/>
      <c r="H9" s="40"/>
      <c r="I9" s="132"/>
      <c r="J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75</v>
      </c>
      <c r="Y9" s="17"/>
      <c r="Z9" s="17"/>
      <c r="AA9" s="17"/>
      <c r="AB9" s="17"/>
      <c r="AC9" s="17"/>
      <c r="AF9" s="56"/>
      <c r="AG9" s="55">
        <v>75</v>
      </c>
      <c r="AH9" s="7"/>
    </row>
    <row r="10" spans="1:34" ht="15">
      <c r="A10" s="13" t="s">
        <v>187</v>
      </c>
      <c r="B10" s="15" t="s">
        <v>75</v>
      </c>
      <c r="C10" s="15">
        <v>786</v>
      </c>
      <c r="D10" s="22" t="s">
        <v>192</v>
      </c>
      <c r="E10" s="16">
        <v>251.01</v>
      </c>
      <c r="F10" s="16"/>
      <c r="G10" s="33"/>
      <c r="H10" s="40"/>
      <c r="I10" s="132"/>
      <c r="J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251.01</v>
      </c>
      <c r="W10" s="17"/>
      <c r="X10" s="17"/>
      <c r="Y10" s="17"/>
      <c r="Z10" s="17"/>
      <c r="AA10" s="17"/>
      <c r="AB10" s="17"/>
      <c r="AC10" s="17"/>
      <c r="AF10" s="56"/>
      <c r="AG10" s="55">
        <v>251.01</v>
      </c>
      <c r="AH10" s="7">
        <f>E10-AG10</f>
        <v>0</v>
      </c>
    </row>
    <row r="11" spans="1:34" ht="15">
      <c r="A11" s="13" t="s">
        <v>187</v>
      </c>
      <c r="B11" s="15" t="s">
        <v>75</v>
      </c>
      <c r="C11" s="15">
        <v>787</v>
      </c>
      <c r="D11" s="22" t="s">
        <v>193</v>
      </c>
      <c r="E11" s="16">
        <v>14</v>
      </c>
      <c r="F11" s="16"/>
      <c r="G11" s="33"/>
      <c r="H11" s="40"/>
      <c r="I11" s="132"/>
      <c r="J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>
        <v>14</v>
      </c>
      <c r="W11" s="17"/>
      <c r="X11" s="17"/>
      <c r="Y11" s="17"/>
      <c r="Z11" s="17"/>
      <c r="AA11" s="17"/>
      <c r="AB11" s="17"/>
      <c r="AC11" s="17"/>
      <c r="AF11" s="56"/>
      <c r="AG11" s="55">
        <v>14</v>
      </c>
      <c r="AH11" s="7"/>
    </row>
    <row r="12" spans="1:34" ht="15">
      <c r="A12" s="13" t="s">
        <v>227</v>
      </c>
      <c r="B12" s="15" t="s">
        <v>75</v>
      </c>
      <c r="C12" s="15" t="s">
        <v>84</v>
      </c>
      <c r="D12" s="22" t="s">
        <v>85</v>
      </c>
      <c r="E12" s="16">
        <v>12.69</v>
      </c>
      <c r="F12" s="16"/>
      <c r="G12" s="33"/>
      <c r="H12" s="40"/>
      <c r="I12" s="132"/>
      <c r="J12" s="17"/>
      <c r="L12" s="17"/>
      <c r="M12" s="17"/>
      <c r="N12" s="17"/>
      <c r="O12" s="17"/>
      <c r="P12" s="17"/>
      <c r="Q12" s="17"/>
      <c r="R12" s="17"/>
      <c r="S12" s="17">
        <v>12.69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F12" s="56"/>
      <c r="AG12" s="55">
        <v>12.69</v>
      </c>
      <c r="AH12" s="7"/>
    </row>
    <row r="13" spans="1:34" ht="15">
      <c r="A13" s="13" t="s">
        <v>195</v>
      </c>
      <c r="B13" s="15" t="s">
        <v>75</v>
      </c>
      <c r="C13" s="15" t="s">
        <v>262</v>
      </c>
      <c r="D13" s="22" t="s">
        <v>196</v>
      </c>
      <c r="E13" s="16">
        <v>203.58</v>
      </c>
      <c r="F13" s="16"/>
      <c r="G13" s="33"/>
      <c r="H13" s="40"/>
      <c r="I13" s="132"/>
      <c r="J13" s="17">
        <v>203.58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F13" s="56"/>
      <c r="AG13" s="55">
        <v>203.58</v>
      </c>
      <c r="AH13" s="7">
        <f aca="true" t="shared" si="0" ref="AH13:AH36">E13-AG13</f>
        <v>0</v>
      </c>
    </row>
    <row r="14" spans="1:34" ht="15">
      <c r="A14" s="13" t="s">
        <v>209</v>
      </c>
      <c r="B14" s="15" t="s">
        <v>75</v>
      </c>
      <c r="C14" s="15" t="s">
        <v>262</v>
      </c>
      <c r="D14" s="22" t="s">
        <v>196</v>
      </c>
      <c r="E14" s="16">
        <v>203.58</v>
      </c>
      <c r="F14" s="16"/>
      <c r="G14" s="33"/>
      <c r="H14" s="40"/>
      <c r="I14" s="132"/>
      <c r="J14" s="17">
        <v>203.58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F14" s="56"/>
      <c r="AG14" s="55">
        <v>203.58</v>
      </c>
      <c r="AH14" s="7"/>
    </row>
    <row r="15" spans="1:34" ht="15">
      <c r="A15" s="13" t="s">
        <v>203</v>
      </c>
      <c r="B15" s="15" t="s">
        <v>75</v>
      </c>
      <c r="C15" s="142">
        <v>788</v>
      </c>
      <c r="D15" s="19" t="s">
        <v>204</v>
      </c>
      <c r="E15" s="213">
        <v>30.52</v>
      </c>
      <c r="F15" s="16"/>
      <c r="G15" s="33"/>
      <c r="H15" s="34"/>
      <c r="I15" s="42"/>
      <c r="J15" s="17">
        <v>30.52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F15" s="58"/>
      <c r="AG15" s="55">
        <v>30.52</v>
      </c>
      <c r="AH15" s="7">
        <f t="shared" si="0"/>
        <v>0</v>
      </c>
    </row>
    <row r="16" spans="1:34" ht="15">
      <c r="A16" s="13" t="s">
        <v>203</v>
      </c>
      <c r="B16" s="15" t="s">
        <v>75</v>
      </c>
      <c r="C16" s="2">
        <v>789</v>
      </c>
      <c r="D16" s="19" t="s">
        <v>205</v>
      </c>
      <c r="E16" s="16">
        <v>97.67</v>
      </c>
      <c r="F16" s="17">
        <v>16.28</v>
      </c>
      <c r="G16" s="33"/>
      <c r="H16" s="34"/>
      <c r="I16" s="42"/>
      <c r="J16" s="17"/>
      <c r="L16" s="17"/>
      <c r="M16" s="17"/>
      <c r="N16" s="17"/>
      <c r="O16" s="17"/>
      <c r="P16" s="17">
        <v>81.39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F16" s="57"/>
      <c r="AG16" s="55">
        <v>97.67</v>
      </c>
      <c r="AH16" s="7">
        <f t="shared" si="0"/>
        <v>0</v>
      </c>
    </row>
    <row r="17" spans="1:34" ht="15">
      <c r="A17" s="13" t="s">
        <v>203</v>
      </c>
      <c r="B17" s="15" t="s">
        <v>75</v>
      </c>
      <c r="C17" s="2">
        <v>790</v>
      </c>
      <c r="D17" s="19" t="s">
        <v>206</v>
      </c>
      <c r="E17" s="16">
        <v>375</v>
      </c>
      <c r="F17" s="17"/>
      <c r="G17" s="33"/>
      <c r="H17" s="34"/>
      <c r="I17" s="42"/>
      <c r="J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>
        <v>375</v>
      </c>
      <c r="AB17" s="17"/>
      <c r="AC17" s="17"/>
      <c r="AF17" s="57"/>
      <c r="AG17" s="55">
        <v>375</v>
      </c>
      <c r="AH17" s="7">
        <f t="shared" si="0"/>
        <v>0</v>
      </c>
    </row>
    <row r="18" spans="1:34" ht="15">
      <c r="A18" s="13" t="s">
        <v>203</v>
      </c>
      <c r="B18" s="15" t="s">
        <v>75</v>
      </c>
      <c r="C18" s="2">
        <v>791</v>
      </c>
      <c r="D18" s="19" t="s">
        <v>212</v>
      </c>
      <c r="E18" s="16">
        <v>89.5</v>
      </c>
      <c r="F18" s="17">
        <v>14.92</v>
      </c>
      <c r="G18" s="33"/>
      <c r="H18" s="34"/>
      <c r="I18" s="42"/>
      <c r="J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Z18" s="17"/>
      <c r="AA18" s="17"/>
      <c r="AB18" s="17"/>
      <c r="AC18" s="17">
        <v>74.58</v>
      </c>
      <c r="AF18" s="57"/>
      <c r="AG18" s="55">
        <v>89.5</v>
      </c>
      <c r="AH18" s="7">
        <f t="shared" si="0"/>
        <v>0</v>
      </c>
    </row>
    <row r="19" spans="1:34" ht="15">
      <c r="A19" s="13" t="s">
        <v>203</v>
      </c>
      <c r="B19" s="15" t="s">
        <v>75</v>
      </c>
      <c r="C19" s="2">
        <v>792</v>
      </c>
      <c r="D19" s="19" t="s">
        <v>207</v>
      </c>
      <c r="E19" s="16">
        <v>36</v>
      </c>
      <c r="F19" s="17"/>
      <c r="G19" s="33"/>
      <c r="H19" s="34"/>
      <c r="I19" s="42"/>
      <c r="J19" s="17"/>
      <c r="L19" s="17"/>
      <c r="M19" s="17"/>
      <c r="N19" s="17">
        <v>36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F19" s="57"/>
      <c r="AG19" s="55">
        <v>36</v>
      </c>
      <c r="AH19" s="7">
        <f t="shared" si="0"/>
        <v>0</v>
      </c>
    </row>
    <row r="20" spans="1:34" ht="15">
      <c r="A20" s="13" t="s">
        <v>226</v>
      </c>
      <c r="B20" s="15" t="s">
        <v>75</v>
      </c>
      <c r="C20" s="2" t="s">
        <v>84</v>
      </c>
      <c r="D20" s="19" t="s">
        <v>85</v>
      </c>
      <c r="E20" s="16">
        <v>0.07</v>
      </c>
      <c r="F20" s="17"/>
      <c r="G20" s="33"/>
      <c r="H20" s="34"/>
      <c r="I20" s="42"/>
      <c r="J20" s="17"/>
      <c r="L20" s="17"/>
      <c r="M20" s="17"/>
      <c r="N20" s="17"/>
      <c r="O20" s="17"/>
      <c r="P20" s="17"/>
      <c r="Q20" s="17"/>
      <c r="R20" s="17"/>
      <c r="S20" s="17">
        <v>0.07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F20" s="57"/>
      <c r="AG20" s="55">
        <v>0.07</v>
      </c>
      <c r="AH20" s="7"/>
    </row>
    <row r="21" spans="1:34" ht="15">
      <c r="A21" s="13" t="s">
        <v>208</v>
      </c>
      <c r="B21" s="15" t="s">
        <v>75</v>
      </c>
      <c r="C21" s="2" t="s">
        <v>262</v>
      </c>
      <c r="D21" s="19" t="s">
        <v>196</v>
      </c>
      <c r="E21" s="16">
        <v>203.58</v>
      </c>
      <c r="F21" s="17"/>
      <c r="G21" s="33"/>
      <c r="H21" s="34"/>
      <c r="I21" s="42"/>
      <c r="J21" s="17">
        <v>203.58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F21" s="57"/>
      <c r="AG21" s="55">
        <v>203.58</v>
      </c>
      <c r="AH21" s="7">
        <f t="shared" si="0"/>
        <v>0</v>
      </c>
    </row>
    <row r="22" spans="1:34" ht="15">
      <c r="A22" s="13" t="s">
        <v>210</v>
      </c>
      <c r="B22" s="15" t="s">
        <v>75</v>
      </c>
      <c r="C22" s="2">
        <v>793</v>
      </c>
      <c r="D22" s="19" t="s">
        <v>211</v>
      </c>
      <c r="E22" s="16">
        <v>375</v>
      </c>
      <c r="F22" s="17"/>
      <c r="G22" s="33"/>
      <c r="H22" s="34"/>
      <c r="I22" s="42"/>
      <c r="J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>
        <v>375</v>
      </c>
      <c r="AB22" s="17"/>
      <c r="AC22" s="17"/>
      <c r="AF22" s="57"/>
      <c r="AG22" s="55">
        <v>375</v>
      </c>
      <c r="AH22" s="7">
        <f t="shared" si="0"/>
        <v>0</v>
      </c>
    </row>
    <row r="23" spans="1:34" ht="15">
      <c r="A23" s="13" t="s">
        <v>210</v>
      </c>
      <c r="B23" s="15" t="s">
        <v>75</v>
      </c>
      <c r="C23" s="2">
        <v>794</v>
      </c>
      <c r="D23" s="19" t="s">
        <v>213</v>
      </c>
      <c r="E23" s="16">
        <v>80</v>
      </c>
      <c r="F23" s="17"/>
      <c r="G23" s="33"/>
      <c r="H23" s="34"/>
      <c r="I23" s="42"/>
      <c r="J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>
        <v>80</v>
      </c>
      <c r="AF23" s="57"/>
      <c r="AG23" s="55">
        <v>80</v>
      </c>
      <c r="AH23" s="7">
        <f t="shared" si="0"/>
        <v>0</v>
      </c>
    </row>
    <row r="24" spans="1:34" ht="15">
      <c r="A24" s="13" t="s">
        <v>225</v>
      </c>
      <c r="B24" s="15" t="s">
        <v>75</v>
      </c>
      <c r="C24" s="2" t="s">
        <v>84</v>
      </c>
      <c r="D24" s="19" t="s">
        <v>85</v>
      </c>
      <c r="E24" s="16">
        <v>11.08</v>
      </c>
      <c r="F24" s="17">
        <v>0.91</v>
      </c>
      <c r="G24" s="33"/>
      <c r="H24" s="34"/>
      <c r="I24" s="42"/>
      <c r="J24" s="17"/>
      <c r="L24" s="17"/>
      <c r="M24" s="17"/>
      <c r="N24" s="17"/>
      <c r="O24" s="17"/>
      <c r="P24" s="17"/>
      <c r="Q24" s="17"/>
      <c r="R24" s="17"/>
      <c r="S24" s="17">
        <v>10.17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F24" s="57"/>
      <c r="AG24" s="55">
        <v>11.08</v>
      </c>
      <c r="AH24" s="7"/>
    </row>
    <row r="25" spans="1:34" ht="15">
      <c r="A25" s="13" t="s">
        <v>214</v>
      </c>
      <c r="B25" s="15" t="s">
        <v>75</v>
      </c>
      <c r="C25" s="142" t="s">
        <v>262</v>
      </c>
      <c r="D25" s="19" t="s">
        <v>196</v>
      </c>
      <c r="E25" s="16">
        <v>203.58</v>
      </c>
      <c r="F25" s="16"/>
      <c r="G25" s="33"/>
      <c r="H25" s="34"/>
      <c r="I25" s="42"/>
      <c r="J25" s="17">
        <v>203.58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F25" s="58"/>
      <c r="AG25" s="55">
        <v>203.58</v>
      </c>
      <c r="AH25" s="7">
        <f t="shared" si="0"/>
        <v>0</v>
      </c>
    </row>
    <row r="26" spans="1:34" ht="15">
      <c r="A26" s="13" t="s">
        <v>215</v>
      </c>
      <c r="B26" s="15" t="s">
        <v>75</v>
      </c>
      <c r="C26" s="2">
        <v>795</v>
      </c>
      <c r="D26" s="19" t="s">
        <v>216</v>
      </c>
      <c r="E26" s="16">
        <v>7.61</v>
      </c>
      <c r="F26" s="16"/>
      <c r="G26" s="33"/>
      <c r="H26" s="34"/>
      <c r="I26" s="42"/>
      <c r="J26" s="17">
        <v>7.61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F26" s="57"/>
      <c r="AG26" s="55">
        <v>7.61</v>
      </c>
      <c r="AH26" s="7">
        <f t="shared" si="0"/>
        <v>0</v>
      </c>
    </row>
    <row r="27" spans="1:34" ht="15">
      <c r="A27" s="13" t="s">
        <v>215</v>
      </c>
      <c r="B27" s="3" t="s">
        <v>75</v>
      </c>
      <c r="C27" s="2">
        <v>796</v>
      </c>
      <c r="D27" s="19" t="s">
        <v>217</v>
      </c>
      <c r="E27" s="68">
        <v>13.68</v>
      </c>
      <c r="F27" s="16">
        <v>2.28</v>
      </c>
      <c r="G27" s="33"/>
      <c r="H27" s="34"/>
      <c r="I27" s="42"/>
      <c r="J27" s="17"/>
      <c r="L27" s="17"/>
      <c r="M27" s="17"/>
      <c r="N27" s="17"/>
      <c r="O27" s="17"/>
      <c r="P27" s="17">
        <v>11.4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F27" s="57"/>
      <c r="AG27" s="55">
        <v>13.68</v>
      </c>
      <c r="AH27" s="7">
        <f t="shared" si="0"/>
        <v>0</v>
      </c>
    </row>
    <row r="28" spans="1:34" ht="15">
      <c r="A28" s="13" t="s">
        <v>215</v>
      </c>
      <c r="B28" s="15" t="s">
        <v>75</v>
      </c>
      <c r="C28" s="142">
        <v>797</v>
      </c>
      <c r="D28" s="19" t="s">
        <v>218</v>
      </c>
      <c r="E28" s="16">
        <v>264</v>
      </c>
      <c r="F28" s="16">
        <v>44</v>
      </c>
      <c r="G28" s="33"/>
      <c r="H28" s="34"/>
      <c r="I28" s="42"/>
      <c r="J28" s="17"/>
      <c r="L28" s="17"/>
      <c r="M28" s="17"/>
      <c r="N28" s="17"/>
      <c r="O28" s="17">
        <v>220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F28" s="58"/>
      <c r="AG28" s="55">
        <v>264</v>
      </c>
      <c r="AH28" s="7">
        <f t="shared" si="0"/>
        <v>0</v>
      </c>
    </row>
    <row r="29" spans="1:34" ht="15">
      <c r="A29" s="13" t="s">
        <v>219</v>
      </c>
      <c r="B29" s="15" t="s">
        <v>75</v>
      </c>
      <c r="C29" s="142">
        <v>798</v>
      </c>
      <c r="D29" s="19" t="s">
        <v>220</v>
      </c>
      <c r="E29" s="16">
        <v>339.84</v>
      </c>
      <c r="F29" s="16">
        <v>56.64</v>
      </c>
      <c r="G29" s="33"/>
      <c r="H29" s="34"/>
      <c r="I29" s="42"/>
      <c r="J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7">
        <v>283.2</v>
      </c>
      <c r="AF29" s="58"/>
      <c r="AG29" s="55">
        <v>339.84</v>
      </c>
      <c r="AH29" s="7">
        <f t="shared" si="0"/>
        <v>0</v>
      </c>
    </row>
    <row r="30" spans="1:34" ht="15">
      <c r="A30" s="13" t="s">
        <v>215</v>
      </c>
      <c r="B30" s="15" t="s">
        <v>75</v>
      </c>
      <c r="C30" s="142">
        <v>799</v>
      </c>
      <c r="D30" s="19" t="s">
        <v>221</v>
      </c>
      <c r="E30" s="16">
        <v>375</v>
      </c>
      <c r="F30" s="16"/>
      <c r="G30" s="100"/>
      <c r="H30" s="34"/>
      <c r="I30" s="42"/>
      <c r="J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>
        <v>375</v>
      </c>
      <c r="AB30" s="17"/>
      <c r="AC30" s="17"/>
      <c r="AF30" s="58"/>
      <c r="AG30" s="55">
        <v>375</v>
      </c>
      <c r="AH30" s="7">
        <f t="shared" si="0"/>
        <v>0</v>
      </c>
    </row>
    <row r="31" spans="1:34" ht="15">
      <c r="A31" s="13" t="s">
        <v>224</v>
      </c>
      <c r="B31" s="15" t="s">
        <v>75</v>
      </c>
      <c r="C31" s="142" t="s">
        <v>84</v>
      </c>
      <c r="D31" s="19" t="s">
        <v>85</v>
      </c>
      <c r="E31" s="16">
        <v>10.76</v>
      </c>
      <c r="F31" s="16">
        <v>0.89</v>
      </c>
      <c r="G31" s="100"/>
      <c r="H31" s="34"/>
      <c r="I31" s="42"/>
      <c r="J31" s="17"/>
      <c r="L31" s="17"/>
      <c r="M31" s="17"/>
      <c r="N31" s="17"/>
      <c r="O31" s="17"/>
      <c r="P31" s="17"/>
      <c r="Q31" s="17"/>
      <c r="R31" s="17"/>
      <c r="S31" s="17">
        <v>9.87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F31" s="58"/>
      <c r="AG31" s="55">
        <v>10.76</v>
      </c>
      <c r="AH31" s="7"/>
    </row>
    <row r="32" spans="1:34" ht="15">
      <c r="A32" s="13" t="s">
        <v>222</v>
      </c>
      <c r="B32" s="15" t="s">
        <v>75</v>
      </c>
      <c r="C32" s="142" t="s">
        <v>262</v>
      </c>
      <c r="D32" s="19" t="s">
        <v>223</v>
      </c>
      <c r="E32" s="16">
        <v>211.19</v>
      </c>
      <c r="F32" s="16"/>
      <c r="G32" s="143"/>
      <c r="H32" s="34"/>
      <c r="I32" s="42"/>
      <c r="J32" s="17">
        <v>211.19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F32" s="58"/>
      <c r="AG32" s="55">
        <v>211.19</v>
      </c>
      <c r="AH32" s="7">
        <f t="shared" si="0"/>
        <v>0</v>
      </c>
    </row>
    <row r="33" spans="1:34" ht="15">
      <c r="A33" s="13" t="s">
        <v>198</v>
      </c>
      <c r="B33" s="15" t="s">
        <v>75</v>
      </c>
      <c r="C33" s="142" t="s">
        <v>84</v>
      </c>
      <c r="D33" s="19" t="s">
        <v>228</v>
      </c>
      <c r="E33" s="152">
        <v>1143.39</v>
      </c>
      <c r="F33" s="16"/>
      <c r="G33" s="100"/>
      <c r="H33" s="34"/>
      <c r="I33" s="42"/>
      <c r="J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v>1143.39</v>
      </c>
      <c r="X33" s="17"/>
      <c r="Y33" s="17"/>
      <c r="Z33" s="17"/>
      <c r="AA33" s="17"/>
      <c r="AB33" s="17"/>
      <c r="AC33" s="17"/>
      <c r="AF33" s="58"/>
      <c r="AG33" s="55">
        <v>1143.39</v>
      </c>
      <c r="AH33" s="7">
        <f t="shared" si="0"/>
        <v>0</v>
      </c>
    </row>
    <row r="34" spans="1:34" ht="15">
      <c r="A34" s="5" t="s">
        <v>229</v>
      </c>
      <c r="B34" s="3" t="s">
        <v>75</v>
      </c>
      <c r="C34" s="3" t="s">
        <v>84</v>
      </c>
      <c r="D34" s="19" t="s">
        <v>85</v>
      </c>
      <c r="E34" s="7">
        <v>15.16</v>
      </c>
      <c r="F34" s="7">
        <v>1.28</v>
      </c>
      <c r="G34" s="100"/>
      <c r="H34" s="133">
        <f aca="true" t="shared" si="1" ref="H34:AF34">SUM(AI34)</f>
        <v>0</v>
      </c>
      <c r="I34" s="133">
        <f t="shared" si="1"/>
        <v>0</v>
      </c>
      <c r="J34" s="7">
        <f t="shared" si="1"/>
        <v>0</v>
      </c>
      <c r="K34" s="25">
        <f t="shared" si="1"/>
        <v>0</v>
      </c>
      <c r="L34" s="7">
        <f t="shared" si="1"/>
        <v>0</v>
      </c>
      <c r="M34" s="7">
        <f t="shared" si="1"/>
        <v>0</v>
      </c>
      <c r="N34" s="7">
        <f t="shared" si="1"/>
        <v>0</v>
      </c>
      <c r="O34" s="7">
        <f t="shared" si="1"/>
        <v>0</v>
      </c>
      <c r="P34" s="7">
        <f t="shared" si="1"/>
        <v>0</v>
      </c>
      <c r="Q34" s="7">
        <f t="shared" si="1"/>
        <v>0</v>
      </c>
      <c r="R34" s="7">
        <f t="shared" si="1"/>
        <v>0</v>
      </c>
      <c r="S34" s="17">
        <v>13.88</v>
      </c>
      <c r="T34" s="7">
        <f t="shared" si="1"/>
        <v>0</v>
      </c>
      <c r="U34" s="7">
        <f t="shared" si="1"/>
        <v>0</v>
      </c>
      <c r="V34" s="7">
        <f t="shared" si="1"/>
        <v>0</v>
      </c>
      <c r="W34" s="7">
        <f t="shared" si="1"/>
        <v>0</v>
      </c>
      <c r="X34" s="7">
        <f t="shared" si="1"/>
        <v>0</v>
      </c>
      <c r="Y34" s="7">
        <f t="shared" si="1"/>
        <v>0</v>
      </c>
      <c r="Z34" s="7">
        <f t="shared" si="1"/>
        <v>0</v>
      </c>
      <c r="AA34" s="7">
        <f t="shared" si="1"/>
        <v>0</v>
      </c>
      <c r="AB34" s="7">
        <f t="shared" si="1"/>
        <v>0</v>
      </c>
      <c r="AC34" s="7">
        <f t="shared" si="1"/>
        <v>0</v>
      </c>
      <c r="AD34" s="7">
        <f t="shared" si="1"/>
        <v>0</v>
      </c>
      <c r="AE34" s="25">
        <f t="shared" si="1"/>
        <v>0</v>
      </c>
      <c r="AF34" s="51">
        <f t="shared" si="1"/>
        <v>0</v>
      </c>
      <c r="AG34" s="55">
        <v>15.16</v>
      </c>
      <c r="AH34" s="7">
        <f t="shared" si="0"/>
        <v>0</v>
      </c>
    </row>
    <row r="35" spans="1:34" ht="15">
      <c r="A35" s="13" t="s">
        <v>230</v>
      </c>
      <c r="B35" s="15" t="s">
        <v>75</v>
      </c>
      <c r="C35" s="154" t="s">
        <v>262</v>
      </c>
      <c r="D35" s="19" t="s">
        <v>196</v>
      </c>
      <c r="E35" s="16">
        <v>211.19</v>
      </c>
      <c r="F35" s="16"/>
      <c r="G35" s="33"/>
      <c r="H35" s="34"/>
      <c r="I35" s="42"/>
      <c r="J35" s="17">
        <v>211.19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F35" s="58"/>
      <c r="AG35" s="55">
        <v>211.19</v>
      </c>
      <c r="AH35" s="7">
        <f t="shared" si="0"/>
        <v>0</v>
      </c>
    </row>
    <row r="36" spans="1:34" ht="15">
      <c r="A36" s="13" t="s">
        <v>231</v>
      </c>
      <c r="B36" s="177" t="s">
        <v>75</v>
      </c>
      <c r="C36" s="142">
        <v>800</v>
      </c>
      <c r="D36" s="19" t="s">
        <v>232</v>
      </c>
      <c r="E36" s="16">
        <v>375</v>
      </c>
      <c r="F36" s="16"/>
      <c r="G36" s="33"/>
      <c r="H36" s="34"/>
      <c r="I36" s="42"/>
      <c r="J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>
        <v>375</v>
      </c>
      <c r="AB36" s="17"/>
      <c r="AC36" s="17"/>
      <c r="AF36" s="58"/>
      <c r="AG36" s="55">
        <v>375</v>
      </c>
      <c r="AH36" s="7">
        <f t="shared" si="0"/>
        <v>0</v>
      </c>
    </row>
    <row r="37" spans="1:34" ht="15">
      <c r="A37" s="13" t="s">
        <v>231</v>
      </c>
      <c r="B37" s="177" t="s">
        <v>75</v>
      </c>
      <c r="C37" s="142">
        <v>801</v>
      </c>
      <c r="D37" s="19" t="s">
        <v>233</v>
      </c>
      <c r="E37" s="16">
        <v>125</v>
      </c>
      <c r="F37" s="16"/>
      <c r="G37" s="155"/>
      <c r="H37" s="156"/>
      <c r="I37" s="156"/>
      <c r="J37" s="17"/>
      <c r="L37" s="17"/>
      <c r="M37" s="17"/>
      <c r="N37" s="17"/>
      <c r="O37" s="17"/>
      <c r="P37" s="17"/>
      <c r="Q37" s="17">
        <v>125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F37" s="58"/>
      <c r="AG37" s="55">
        <v>125</v>
      </c>
      <c r="AH37" s="7"/>
    </row>
    <row r="38" spans="1:34" ht="15">
      <c r="A38" s="13" t="s">
        <v>231</v>
      </c>
      <c r="B38" s="177" t="s">
        <v>75</v>
      </c>
      <c r="C38" s="142">
        <v>802</v>
      </c>
      <c r="D38" s="19" t="s">
        <v>234</v>
      </c>
      <c r="E38" s="16">
        <v>10</v>
      </c>
      <c r="F38" s="16"/>
      <c r="G38" s="155"/>
      <c r="H38" s="156"/>
      <c r="I38" s="156"/>
      <c r="J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7">
        <v>10</v>
      </c>
      <c r="AF38" s="58"/>
      <c r="AG38" s="55">
        <v>10</v>
      </c>
      <c r="AH38" s="7"/>
    </row>
    <row r="39" spans="1:34" ht="15">
      <c r="A39" s="13" t="s">
        <v>231</v>
      </c>
      <c r="B39" s="177" t="s">
        <v>75</v>
      </c>
      <c r="C39" s="142">
        <v>803</v>
      </c>
      <c r="D39" s="19" t="s">
        <v>235</v>
      </c>
      <c r="E39" s="16">
        <v>75</v>
      </c>
      <c r="F39" s="16"/>
      <c r="G39" s="155"/>
      <c r="H39" s="156"/>
      <c r="I39" s="156"/>
      <c r="J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>
        <v>75</v>
      </c>
      <c r="Y39" s="17"/>
      <c r="Z39" s="17"/>
      <c r="AA39" s="17"/>
      <c r="AB39" s="17"/>
      <c r="AC39" s="17"/>
      <c r="AF39" s="58"/>
      <c r="AG39" s="55">
        <v>75</v>
      </c>
      <c r="AH39" s="7"/>
    </row>
    <row r="40" spans="1:34" ht="15">
      <c r="A40" s="13" t="s">
        <v>236</v>
      </c>
      <c r="B40" s="177" t="s">
        <v>75</v>
      </c>
      <c r="C40" s="142" t="s">
        <v>84</v>
      </c>
      <c r="D40" s="19" t="s">
        <v>85</v>
      </c>
      <c r="E40" s="16">
        <v>15.37</v>
      </c>
      <c r="F40" s="16">
        <v>1.28</v>
      </c>
      <c r="G40" s="155"/>
      <c r="H40" s="156"/>
      <c r="I40" s="156"/>
      <c r="J40" s="17"/>
      <c r="L40" s="17"/>
      <c r="M40" s="17"/>
      <c r="N40" s="17"/>
      <c r="O40" s="17"/>
      <c r="P40" s="17"/>
      <c r="Q40" s="17"/>
      <c r="R40" s="17"/>
      <c r="S40" s="17">
        <v>13.88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F40" s="58"/>
      <c r="AG40" s="55">
        <v>15.37</v>
      </c>
      <c r="AH40" s="7"/>
    </row>
    <row r="41" spans="1:34" ht="15">
      <c r="A41" s="13" t="s">
        <v>237</v>
      </c>
      <c r="B41" s="177" t="s">
        <v>75</v>
      </c>
      <c r="C41" s="142" t="s">
        <v>262</v>
      </c>
      <c r="D41" s="19" t="s">
        <v>196</v>
      </c>
      <c r="E41" s="16">
        <v>211.19</v>
      </c>
      <c r="F41" s="16"/>
      <c r="G41" s="155"/>
      <c r="H41" s="156"/>
      <c r="I41" s="156"/>
      <c r="J41" s="17">
        <v>211.19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F41" s="58"/>
      <c r="AG41" s="55">
        <v>211.19</v>
      </c>
      <c r="AH41" s="7"/>
    </row>
    <row r="42" spans="1:34" ht="15">
      <c r="A42" s="13" t="s">
        <v>245</v>
      </c>
      <c r="B42" s="177" t="s">
        <v>75</v>
      </c>
      <c r="C42" s="142" t="s">
        <v>84</v>
      </c>
      <c r="D42" s="19" t="s">
        <v>85</v>
      </c>
      <c r="E42" s="16">
        <v>15.16</v>
      </c>
      <c r="F42" s="67">
        <v>1.28</v>
      </c>
      <c r="G42" s="155"/>
      <c r="H42" s="156"/>
      <c r="I42" s="156"/>
      <c r="J42" s="17"/>
      <c r="L42" s="17"/>
      <c r="M42" s="17"/>
      <c r="N42" s="17"/>
      <c r="O42" s="17"/>
      <c r="P42" s="17"/>
      <c r="Q42" s="17"/>
      <c r="R42" s="17"/>
      <c r="S42" s="17">
        <v>13.88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F42" s="58"/>
      <c r="AG42" s="55">
        <v>15.16</v>
      </c>
      <c r="AH42" s="7"/>
    </row>
    <row r="43" spans="1:34" ht="15">
      <c r="A43" s="13" t="s">
        <v>246</v>
      </c>
      <c r="B43" s="177" t="s">
        <v>75</v>
      </c>
      <c r="C43" s="142" t="s">
        <v>262</v>
      </c>
      <c r="D43" s="19" t="s">
        <v>196</v>
      </c>
      <c r="E43" s="16">
        <v>211.19</v>
      </c>
      <c r="F43" s="67"/>
      <c r="G43" s="155"/>
      <c r="H43" s="156"/>
      <c r="I43" s="156"/>
      <c r="J43" s="17">
        <v>211.19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F43" s="58"/>
      <c r="AG43" s="55">
        <v>211.19</v>
      </c>
      <c r="AH43" s="7"/>
    </row>
    <row r="44" spans="1:34" ht="15">
      <c r="A44" s="13" t="s">
        <v>242</v>
      </c>
      <c r="B44" s="177" t="s">
        <v>75</v>
      </c>
      <c r="C44" s="142">
        <v>804</v>
      </c>
      <c r="D44" s="19" t="s">
        <v>243</v>
      </c>
      <c r="E44" s="16">
        <v>183.94</v>
      </c>
      <c r="F44" s="67">
        <v>27.99</v>
      </c>
      <c r="G44" s="155"/>
      <c r="H44" s="156"/>
      <c r="I44" s="156"/>
      <c r="J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7">
        <v>155.95</v>
      </c>
      <c r="AF44" s="58"/>
      <c r="AG44" s="55">
        <v>183.94</v>
      </c>
      <c r="AH44" s="7"/>
    </row>
    <row r="45" spans="1:34" ht="15">
      <c r="A45" s="13" t="s">
        <v>242</v>
      </c>
      <c r="B45" s="177" t="s">
        <v>75</v>
      </c>
      <c r="C45" s="142">
        <v>805</v>
      </c>
      <c r="D45" s="19" t="s">
        <v>244</v>
      </c>
      <c r="E45" s="16">
        <v>1350</v>
      </c>
      <c r="F45" s="67">
        <v>225</v>
      </c>
      <c r="G45" s="155"/>
      <c r="H45" s="156"/>
      <c r="I45" s="156"/>
      <c r="J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1125</v>
      </c>
      <c r="AB45" s="17"/>
      <c r="AC45" s="17"/>
      <c r="AF45" s="58"/>
      <c r="AG45" s="55">
        <v>1350</v>
      </c>
      <c r="AH45" s="7"/>
    </row>
    <row r="46" spans="1:34" ht="15">
      <c r="A46" s="13" t="s">
        <v>242</v>
      </c>
      <c r="B46" s="177" t="s">
        <v>75</v>
      </c>
      <c r="C46" s="142">
        <v>806</v>
      </c>
      <c r="D46" s="19" t="s">
        <v>248</v>
      </c>
      <c r="E46" s="16">
        <v>13.68</v>
      </c>
      <c r="F46" s="67">
        <v>2.28</v>
      </c>
      <c r="G46" s="155"/>
      <c r="H46" s="156"/>
      <c r="I46" s="156"/>
      <c r="J46" s="17"/>
      <c r="L46" s="17"/>
      <c r="M46" s="17"/>
      <c r="N46" s="17"/>
      <c r="O46" s="17"/>
      <c r="P46" s="17">
        <v>11.4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F46" s="58"/>
      <c r="AG46" s="55">
        <v>13.68</v>
      </c>
      <c r="AH46" s="7"/>
    </row>
    <row r="47" spans="1:34" ht="15">
      <c r="A47" s="13" t="s">
        <v>247</v>
      </c>
      <c r="B47" s="177" t="s">
        <v>75</v>
      </c>
      <c r="C47" s="142" t="s">
        <v>84</v>
      </c>
      <c r="D47" s="19" t="s">
        <v>85</v>
      </c>
      <c r="E47" s="16">
        <v>16.02</v>
      </c>
      <c r="F47" s="67">
        <v>1.32</v>
      </c>
      <c r="G47" s="155"/>
      <c r="H47" s="156"/>
      <c r="I47" s="156"/>
      <c r="J47" s="17"/>
      <c r="L47" s="17"/>
      <c r="M47" s="17"/>
      <c r="N47" s="17"/>
      <c r="O47" s="17"/>
      <c r="P47" s="17"/>
      <c r="Q47" s="17"/>
      <c r="R47" s="17"/>
      <c r="S47" s="17">
        <v>14.7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F47" s="58"/>
      <c r="AG47" s="55">
        <v>16.02</v>
      </c>
      <c r="AH47" s="7"/>
    </row>
    <row r="48" spans="1:34" ht="15">
      <c r="A48" s="13" t="s">
        <v>249</v>
      </c>
      <c r="B48" s="177" t="s">
        <v>75</v>
      </c>
      <c r="C48" s="142" t="s">
        <v>262</v>
      </c>
      <c r="D48" s="19" t="s">
        <v>196</v>
      </c>
      <c r="E48" s="16">
        <v>211.19</v>
      </c>
      <c r="F48" s="67"/>
      <c r="G48" s="155"/>
      <c r="H48" s="156"/>
      <c r="I48" s="156"/>
      <c r="J48" s="17">
        <v>211.19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F48" s="58"/>
      <c r="AG48" s="55">
        <v>211.19</v>
      </c>
      <c r="AH48" s="7"/>
    </row>
    <row r="49" spans="1:34" ht="15">
      <c r="A49" s="13" t="s">
        <v>260</v>
      </c>
      <c r="B49" s="177" t="s">
        <v>75</v>
      </c>
      <c r="C49" s="142" t="s">
        <v>84</v>
      </c>
      <c r="D49" s="19" t="s">
        <v>85</v>
      </c>
      <c r="E49" s="16">
        <v>14.73</v>
      </c>
      <c r="F49" s="67">
        <v>1.26</v>
      </c>
      <c r="G49" s="155"/>
      <c r="H49" s="156"/>
      <c r="I49" s="156"/>
      <c r="J49" s="17"/>
      <c r="L49" s="17"/>
      <c r="M49" s="17"/>
      <c r="N49" s="17"/>
      <c r="O49" s="17"/>
      <c r="P49" s="17">
        <v>13.47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F49" s="58"/>
      <c r="AG49" s="55">
        <v>14.73</v>
      </c>
      <c r="AH49" s="7"/>
    </row>
    <row r="50" spans="1:34" ht="15">
      <c r="A50" s="13" t="s">
        <v>261</v>
      </c>
      <c r="B50" s="177" t="s">
        <v>75</v>
      </c>
      <c r="C50" s="142" t="s">
        <v>262</v>
      </c>
      <c r="D50" s="19" t="s">
        <v>196</v>
      </c>
      <c r="E50" s="16">
        <v>211.19</v>
      </c>
      <c r="F50" s="67"/>
      <c r="G50" s="155"/>
      <c r="H50" s="156"/>
      <c r="I50" s="156"/>
      <c r="J50" s="17">
        <v>211.19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F50" s="58"/>
      <c r="AG50" s="55">
        <v>211.19</v>
      </c>
      <c r="AH50" s="7"/>
    </row>
    <row r="51" spans="1:34" ht="15">
      <c r="A51" s="13" t="s">
        <v>263</v>
      </c>
      <c r="B51" s="177"/>
      <c r="C51" s="142">
        <v>807</v>
      </c>
      <c r="D51" s="19" t="s">
        <v>264</v>
      </c>
      <c r="E51" s="16">
        <v>50</v>
      </c>
      <c r="F51" s="67"/>
      <c r="G51" s="155"/>
      <c r="H51" s="156"/>
      <c r="I51" s="156"/>
      <c r="J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50</v>
      </c>
      <c r="Y51" s="17"/>
      <c r="Z51" s="17"/>
      <c r="AA51" s="17"/>
      <c r="AB51" s="17"/>
      <c r="AC51" s="17"/>
      <c r="AF51" s="58"/>
      <c r="AG51" s="55">
        <v>50</v>
      </c>
      <c r="AH51" s="7"/>
    </row>
    <row r="52" spans="1:34" ht="15">
      <c r="A52" s="13"/>
      <c r="B52" s="177"/>
      <c r="C52" s="142">
        <v>808</v>
      </c>
      <c r="D52" s="19" t="s">
        <v>265</v>
      </c>
      <c r="E52" s="16"/>
      <c r="F52" s="67"/>
      <c r="G52" s="155"/>
      <c r="H52" s="156"/>
      <c r="I52" s="156"/>
      <c r="J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F52" s="58"/>
      <c r="AG52" s="55"/>
      <c r="AH52" s="7"/>
    </row>
    <row r="53" spans="1:34" ht="15">
      <c r="A53" s="13" t="s">
        <v>263</v>
      </c>
      <c r="B53" s="177" t="s">
        <v>75</v>
      </c>
      <c r="C53" s="142">
        <v>809</v>
      </c>
      <c r="D53" s="19" t="s">
        <v>266</v>
      </c>
      <c r="E53" s="16">
        <v>44.46</v>
      </c>
      <c r="F53" s="67"/>
      <c r="G53" s="155"/>
      <c r="H53" s="156"/>
      <c r="I53" s="156"/>
      <c r="J53" s="17">
        <v>44.46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F53" s="58"/>
      <c r="AG53" s="55">
        <v>44.46</v>
      </c>
      <c r="AH53" s="7"/>
    </row>
    <row r="54" spans="1:34" ht="15">
      <c r="A54" s="13" t="s">
        <v>267</v>
      </c>
      <c r="B54" s="177" t="s">
        <v>75</v>
      </c>
      <c r="C54" s="142" t="s">
        <v>84</v>
      </c>
      <c r="D54" s="19" t="s">
        <v>85</v>
      </c>
      <c r="E54" s="16">
        <v>14.73</v>
      </c>
      <c r="F54" s="67">
        <v>1.26</v>
      </c>
      <c r="G54" s="33"/>
      <c r="H54" s="34"/>
      <c r="I54" s="42"/>
      <c r="J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F54" s="58"/>
      <c r="AG54" s="55">
        <v>14.73</v>
      </c>
      <c r="AH54" s="7"/>
    </row>
    <row r="55" spans="1:34" ht="15">
      <c r="A55" s="13" t="s">
        <v>268</v>
      </c>
      <c r="B55" s="177" t="s">
        <v>75</v>
      </c>
      <c r="C55" s="142" t="s">
        <v>262</v>
      </c>
      <c r="D55" s="19" t="s">
        <v>196</v>
      </c>
      <c r="E55" s="16">
        <v>211.19</v>
      </c>
      <c r="F55" s="67"/>
      <c r="G55" s="155"/>
      <c r="H55" s="156"/>
      <c r="I55" s="156"/>
      <c r="J55" s="17">
        <v>211.19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F55" s="58"/>
      <c r="AG55" s="55">
        <v>211.19</v>
      </c>
      <c r="AH55" s="7"/>
    </row>
    <row r="56" spans="1:34" ht="15">
      <c r="A56" s="13" t="s">
        <v>259</v>
      </c>
      <c r="B56" s="177" t="s">
        <v>75</v>
      </c>
      <c r="C56" s="142" t="s">
        <v>84</v>
      </c>
      <c r="D56" s="19" t="s">
        <v>228</v>
      </c>
      <c r="E56" s="16">
        <v>1143.39</v>
      </c>
      <c r="F56" s="67"/>
      <c r="G56" s="155"/>
      <c r="H56" s="156"/>
      <c r="I56" s="156"/>
      <c r="J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v>1143.39</v>
      </c>
      <c r="X56" s="17"/>
      <c r="Y56" s="17"/>
      <c r="Z56" s="17"/>
      <c r="AA56" s="17"/>
      <c r="AB56" s="17"/>
      <c r="AC56" s="17"/>
      <c r="AF56" s="58"/>
      <c r="AG56" s="55">
        <v>1143.39</v>
      </c>
      <c r="AH56" s="7"/>
    </row>
    <row r="57" spans="1:34" ht="15">
      <c r="A57" s="13"/>
      <c r="B57" s="177"/>
      <c r="C57" s="142"/>
      <c r="E57" s="16"/>
      <c r="F57" s="67"/>
      <c r="G57" s="155"/>
      <c r="H57" s="156"/>
      <c r="I57" s="156"/>
      <c r="J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F57" s="58"/>
      <c r="AG57" s="55"/>
      <c r="AH57" s="7"/>
    </row>
    <row r="58" spans="1:34" ht="15">
      <c r="A58" s="13"/>
      <c r="B58" s="177"/>
      <c r="C58" s="142"/>
      <c r="E58" s="16"/>
      <c r="F58" s="67"/>
      <c r="G58" s="155"/>
      <c r="H58" s="156"/>
      <c r="I58" s="156"/>
      <c r="J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F58" s="58"/>
      <c r="AG58" s="55"/>
      <c r="AH58" s="7"/>
    </row>
    <row r="59" spans="1:34" ht="15">
      <c r="A59" s="13"/>
      <c r="B59" s="177"/>
      <c r="C59" s="142"/>
      <c r="E59" s="16"/>
      <c r="F59" s="67"/>
      <c r="G59" s="155"/>
      <c r="H59" s="156"/>
      <c r="I59" s="156"/>
      <c r="J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F59" s="58"/>
      <c r="AG59" s="55"/>
      <c r="AH59" s="7"/>
    </row>
    <row r="60" spans="1:34" ht="15">
      <c r="A60" s="13"/>
      <c r="B60" s="177"/>
      <c r="C60" s="142"/>
      <c r="E60" s="16"/>
      <c r="F60" s="67"/>
      <c r="G60" s="155"/>
      <c r="H60" s="156"/>
      <c r="I60" s="156"/>
      <c r="J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F60" s="58"/>
      <c r="AG60" s="55"/>
      <c r="AH60" s="7"/>
    </row>
    <row r="61" spans="1:34" ht="15">
      <c r="A61" s="13"/>
      <c r="B61" s="177"/>
      <c r="C61" s="142"/>
      <c r="E61" s="16"/>
      <c r="F61" s="67"/>
      <c r="G61" s="155"/>
      <c r="H61" s="156"/>
      <c r="I61" s="156"/>
      <c r="J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F61" s="58"/>
      <c r="AG61" s="55"/>
      <c r="AH61" s="7"/>
    </row>
    <row r="62" spans="1:34" ht="15">
      <c r="A62" s="46" t="s">
        <v>3</v>
      </c>
      <c r="B62" s="48"/>
      <c r="C62" s="47"/>
      <c r="D62" s="49"/>
      <c r="E62" s="45">
        <f>SUM(E4:E61)</f>
        <v>10758.739999999998</v>
      </c>
      <c r="F62" s="45">
        <f>SUM(F4:F60)</f>
        <v>427.84999999999997</v>
      </c>
      <c r="G62" s="45">
        <f>SUM(G6:G58)</f>
        <v>0</v>
      </c>
      <c r="H62" s="45">
        <f>SUM(H6:H58)</f>
        <v>0</v>
      </c>
      <c r="I62" s="45">
        <f>SUM(I6:I58)</f>
        <v>0</v>
      </c>
      <c r="J62" s="45">
        <f>SUM(J4:J61)</f>
        <v>2578.82</v>
      </c>
      <c r="K62" s="139">
        <f>SUM(K6:K58)</f>
        <v>0</v>
      </c>
      <c r="L62" s="45">
        <f aca="true" t="shared" si="2" ref="L62:L67">SUM(J113+M113)</f>
        <v>0</v>
      </c>
      <c r="M62" s="45">
        <f>SUM(M6:M60)</f>
        <v>0</v>
      </c>
      <c r="N62" s="45">
        <f>SUM(N6:N58)</f>
        <v>36</v>
      </c>
      <c r="O62" s="45">
        <f>SUM(O6:O58)</f>
        <v>220</v>
      </c>
      <c r="P62" s="45">
        <f>SUM(P6:P58)</f>
        <v>117.66000000000001</v>
      </c>
      <c r="Q62" s="45">
        <f>SUM(Q6:Q58)</f>
        <v>125</v>
      </c>
      <c r="R62" s="45">
        <f>SUM(R6:R58)</f>
        <v>0</v>
      </c>
      <c r="S62" s="45">
        <f>SUM(S6:S59)</f>
        <v>89.14</v>
      </c>
      <c r="T62" s="45">
        <f>SUM(T6:T58)</f>
        <v>0</v>
      </c>
      <c r="U62" s="45">
        <f>SUM(U6:U58)</f>
        <v>620.09</v>
      </c>
      <c r="V62" s="45">
        <f>SUM(V6:V58)</f>
        <v>265.01</v>
      </c>
      <c r="W62" s="45">
        <f>SUM(W32:W61)</f>
        <v>2286.78</v>
      </c>
      <c r="X62" s="45">
        <f aca="true" t="shared" si="3" ref="X62:AE62">SUM(X6:X58)</f>
        <v>200</v>
      </c>
      <c r="Y62" s="45">
        <f t="shared" si="3"/>
        <v>0</v>
      </c>
      <c r="Z62" s="45">
        <f t="shared" si="3"/>
        <v>0</v>
      </c>
      <c r="AA62" s="45">
        <f t="shared" si="3"/>
        <v>3000</v>
      </c>
      <c r="AB62" s="45">
        <f t="shared" si="3"/>
        <v>0</v>
      </c>
      <c r="AC62" s="45">
        <f t="shared" si="3"/>
        <v>289.58</v>
      </c>
      <c r="AD62" s="45">
        <f t="shared" si="3"/>
        <v>449.15</v>
      </c>
      <c r="AE62" s="139">
        <f t="shared" si="3"/>
        <v>0</v>
      </c>
      <c r="AF62" s="54"/>
      <c r="AG62" s="55">
        <f>SUM(AG4:AG61)</f>
        <v>10758.739999999998</v>
      </c>
      <c r="AH62" s="7"/>
    </row>
    <row r="63" spans="2:34" ht="15">
      <c r="B63" s="15"/>
      <c r="C63" s="14"/>
      <c r="D63" s="21"/>
      <c r="E63" s="16"/>
      <c r="F63" s="17"/>
      <c r="G63" s="33"/>
      <c r="H63" s="34"/>
      <c r="I63" s="42"/>
      <c r="J63" s="17"/>
      <c r="L63" s="17">
        <f t="shared" si="2"/>
        <v>0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F63" s="54"/>
      <c r="AG63" s="60" t="s">
        <v>58</v>
      </c>
      <c r="AH63" s="7"/>
    </row>
    <row r="64" spans="1:33" s="50" customFormat="1" ht="15">
      <c r="A64" s="66"/>
      <c r="B64" s="16"/>
      <c r="C64" s="6"/>
      <c r="D64" s="19"/>
      <c r="E64" s="7"/>
      <c r="F64" s="17"/>
      <c r="G64" s="33"/>
      <c r="H64" s="34"/>
      <c r="I64" s="42"/>
      <c r="J64" s="17"/>
      <c r="K64" s="25"/>
      <c r="L64" s="17">
        <f t="shared" si="2"/>
        <v>0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7"/>
      <c r="AE64" s="25"/>
      <c r="AF64" s="61"/>
      <c r="AG64" s="62">
        <f>SUM(F62:AE62)</f>
        <v>10705.08</v>
      </c>
    </row>
    <row r="65" spans="1:33" ht="15">
      <c r="A65" s="66"/>
      <c r="B65" s="16"/>
      <c r="E65" s="17"/>
      <c r="F65" s="17"/>
      <c r="G65" s="33"/>
      <c r="H65" s="34"/>
      <c r="I65" s="42"/>
      <c r="J65" s="17"/>
      <c r="L65" s="17">
        <f t="shared" si="2"/>
        <v>0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F65" s="63" t="s">
        <v>56</v>
      </c>
      <c r="AG65" s="64">
        <f>E62-AG62</f>
        <v>0</v>
      </c>
    </row>
    <row r="66" spans="1:33" ht="14.25">
      <c r="A66" s="66"/>
      <c r="B66" s="16"/>
      <c r="F66" s="17"/>
      <c r="G66" s="33"/>
      <c r="H66" s="34"/>
      <c r="I66" s="42"/>
      <c r="J66" s="17"/>
      <c r="L66" s="17">
        <f t="shared" si="2"/>
        <v>0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F66" s="59" t="s">
        <v>59</v>
      </c>
      <c r="AG66" s="55">
        <f>L3</f>
        <v>2578.82</v>
      </c>
    </row>
    <row r="67" spans="1:33" ht="14.25">
      <c r="A67" s="66"/>
      <c r="B67" s="16"/>
      <c r="F67" s="17"/>
      <c r="G67" s="33"/>
      <c r="H67" s="34"/>
      <c r="I67" s="42"/>
      <c r="J67" s="17"/>
      <c r="L67" s="17">
        <f t="shared" si="2"/>
        <v>0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F67" s="65" t="s">
        <v>110</v>
      </c>
      <c r="AG67" s="207">
        <f>SUM(E62-J62)</f>
        <v>8179.919999999998</v>
      </c>
    </row>
    <row r="68" spans="1:33" ht="14.25">
      <c r="A68" s="66"/>
      <c r="B68" s="16"/>
      <c r="F68" s="17"/>
      <c r="G68" s="33"/>
      <c r="H68" s="34"/>
      <c r="I68" s="42"/>
      <c r="J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F68" s="54"/>
      <c r="AG68" s="131" t="e">
        <f>AG64-#REF!</f>
        <v>#REF!</v>
      </c>
    </row>
    <row r="69" spans="2:33" ht="15">
      <c r="B69" s="15"/>
      <c r="C69" s="14"/>
      <c r="D69" s="21"/>
      <c r="F69" s="17"/>
      <c r="G69" s="33"/>
      <c r="H69" s="34"/>
      <c r="I69" s="42"/>
      <c r="J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F69" s="54"/>
      <c r="AG69" s="55"/>
    </row>
    <row r="70" spans="2:33" ht="15">
      <c r="B70" s="15"/>
      <c r="C70" s="14"/>
      <c r="D70" s="21"/>
      <c r="E70" s="17"/>
      <c r="F70" s="17"/>
      <c r="G70" s="33"/>
      <c r="H70" s="34"/>
      <c r="I70" s="42"/>
      <c r="J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F70" s="54"/>
      <c r="AG70" s="55"/>
    </row>
    <row r="71" spans="2:33" ht="15">
      <c r="B71" s="15"/>
      <c r="C71" s="14"/>
      <c r="D71" s="21"/>
      <c r="E71" s="17"/>
      <c r="F71" s="17"/>
      <c r="G71" s="33"/>
      <c r="H71" s="34"/>
      <c r="I71" s="42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F71" s="54"/>
      <c r="AG71" s="55"/>
    </row>
    <row r="72" spans="2:33" ht="15">
      <c r="B72" s="15"/>
      <c r="C72" s="14"/>
      <c r="D72" s="21"/>
      <c r="E72" s="17"/>
      <c r="F72" s="17"/>
      <c r="G72" s="33"/>
      <c r="H72" s="34"/>
      <c r="I72" s="42"/>
      <c r="J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F72" s="54"/>
      <c r="AG72" s="55"/>
    </row>
    <row r="73" spans="2:33" ht="15">
      <c r="B73" s="15"/>
      <c r="C73" s="14"/>
      <c r="D73" s="21"/>
      <c r="E73" s="17"/>
      <c r="F73" s="17"/>
      <c r="G73" s="33"/>
      <c r="H73" s="34"/>
      <c r="I73" s="42"/>
      <c r="J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F73" s="54"/>
      <c r="AG73" s="55"/>
    </row>
    <row r="74" spans="2:33" ht="15">
      <c r="B74" s="15"/>
      <c r="C74" s="14"/>
      <c r="D74" s="21"/>
      <c r="E74" s="17"/>
      <c r="F74" s="17"/>
      <c r="G74" s="33"/>
      <c r="H74" s="34"/>
      <c r="I74" s="42"/>
      <c r="J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F74" s="54"/>
      <c r="AG74" s="55"/>
    </row>
    <row r="75" spans="2:33" ht="15">
      <c r="B75" s="15"/>
      <c r="C75" s="14"/>
      <c r="D75" s="21"/>
      <c r="E75" s="17"/>
      <c r="F75" s="17"/>
      <c r="G75" s="33"/>
      <c r="H75" s="34"/>
      <c r="I75" s="42"/>
      <c r="J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F75" s="54"/>
      <c r="AG75" s="55"/>
    </row>
    <row r="76" spans="2:33" ht="15">
      <c r="B76" s="15"/>
      <c r="C76" s="14"/>
      <c r="D76" s="21"/>
      <c r="E76" s="17"/>
      <c r="F76" s="17"/>
      <c r="G76" s="33"/>
      <c r="H76" s="34"/>
      <c r="I76" s="42"/>
      <c r="J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F76" s="54"/>
      <c r="AG76" s="55"/>
    </row>
    <row r="77" spans="2:33" ht="15">
      <c r="B77" s="15"/>
      <c r="C77" s="14"/>
      <c r="D77" s="21"/>
      <c r="E77" s="17"/>
      <c r="F77" s="17"/>
      <c r="G77" s="33"/>
      <c r="H77" s="34"/>
      <c r="I77" s="42"/>
      <c r="J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F77" s="54"/>
      <c r="AG77" s="55"/>
    </row>
    <row r="78" spans="2:33" ht="15">
      <c r="B78" s="15"/>
      <c r="C78" s="14"/>
      <c r="D78" s="21"/>
      <c r="E78" s="17"/>
      <c r="F78" s="17"/>
      <c r="G78" s="33"/>
      <c r="H78" s="34"/>
      <c r="I78" s="42"/>
      <c r="J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F78" s="54"/>
      <c r="AG78" s="55"/>
    </row>
    <row r="79" spans="2:33" ht="15">
      <c r="B79" s="15"/>
      <c r="C79" s="14"/>
      <c r="D79" s="21"/>
      <c r="E79" s="17"/>
      <c r="F79" s="17"/>
      <c r="G79" s="33"/>
      <c r="H79" s="34"/>
      <c r="I79" s="42"/>
      <c r="J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F79" s="54"/>
      <c r="AG79" s="55"/>
    </row>
    <row r="80" spans="2:33" ht="15">
      <c r="B80" s="15"/>
      <c r="C80" s="14"/>
      <c r="D80" s="21"/>
      <c r="E80" s="17"/>
      <c r="F80" s="17"/>
      <c r="G80" s="33"/>
      <c r="H80" s="34"/>
      <c r="I80" s="42"/>
      <c r="J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F80" s="54"/>
      <c r="AG80" s="55"/>
    </row>
    <row r="81" spans="2:33" ht="15">
      <c r="B81" s="15"/>
      <c r="C81" s="14"/>
      <c r="D81" s="21"/>
      <c r="E81" s="17"/>
      <c r="F81" s="17"/>
      <c r="G81" s="33"/>
      <c r="H81" s="34"/>
      <c r="I81" s="42"/>
      <c r="J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F81" s="54"/>
      <c r="AG81" s="55"/>
    </row>
    <row r="82" spans="2:33" ht="15">
      <c r="B82" s="15"/>
      <c r="C82" s="14"/>
      <c r="D82" s="21"/>
      <c r="E82" s="17"/>
      <c r="F82" s="17"/>
      <c r="G82" s="33"/>
      <c r="H82" s="34"/>
      <c r="I82" s="42"/>
      <c r="J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F82" s="54"/>
      <c r="AG82" s="55"/>
    </row>
    <row r="83" spans="2:33" ht="15">
      <c r="B83" s="15"/>
      <c r="C83" s="14"/>
      <c r="D83" s="21"/>
      <c r="E83" s="17"/>
      <c r="F83" s="17"/>
      <c r="G83" s="33"/>
      <c r="H83" s="34"/>
      <c r="I83" s="42"/>
      <c r="J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F83" s="54"/>
      <c r="AG83" s="55"/>
    </row>
    <row r="84" spans="2:33" ht="15">
      <c r="B84" s="15"/>
      <c r="C84" s="14"/>
      <c r="D84" s="21"/>
      <c r="E84" s="17"/>
      <c r="F84" s="17"/>
      <c r="G84" s="33"/>
      <c r="H84" s="34"/>
      <c r="I84" s="42"/>
      <c r="J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F84" s="54"/>
      <c r="AG84" s="55"/>
    </row>
    <row r="85" spans="2:33" ht="15">
      <c r="B85" s="15"/>
      <c r="C85" s="14"/>
      <c r="D85" s="21"/>
      <c r="E85" s="17"/>
      <c r="F85" s="17"/>
      <c r="G85" s="33"/>
      <c r="H85" s="34"/>
      <c r="I85" s="42"/>
      <c r="J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F85" s="54"/>
      <c r="AG85" s="55"/>
    </row>
    <row r="86" spans="2:33" ht="15">
      <c r="B86" s="15"/>
      <c r="C86" s="14"/>
      <c r="D86" s="21"/>
      <c r="E86" s="17"/>
      <c r="F86" s="17"/>
      <c r="G86" s="33"/>
      <c r="H86" s="34"/>
      <c r="I86" s="42"/>
      <c r="J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F86" s="54"/>
      <c r="AG86" s="55"/>
    </row>
    <row r="87" spans="2:33" ht="15">
      <c r="B87" s="15"/>
      <c r="C87" s="14"/>
      <c r="D87" s="21"/>
      <c r="E87" s="17"/>
      <c r="F87" s="17"/>
      <c r="G87" s="33"/>
      <c r="H87" s="34"/>
      <c r="I87" s="42"/>
      <c r="J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F87" s="54"/>
      <c r="AG87" s="55"/>
    </row>
    <row r="88" spans="2:33" ht="15">
      <c r="B88" s="15"/>
      <c r="C88" s="14"/>
      <c r="D88" s="21"/>
      <c r="E88" s="17"/>
      <c r="F88" s="17"/>
      <c r="G88" s="33"/>
      <c r="H88" s="34"/>
      <c r="I88" s="42"/>
      <c r="J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F88" s="54"/>
      <c r="AG88" s="55"/>
    </row>
    <row r="89" spans="2:33" ht="15">
      <c r="B89" s="15"/>
      <c r="C89" s="14"/>
      <c r="D89" s="21"/>
      <c r="E89" s="17"/>
      <c r="F89" s="17"/>
      <c r="G89" s="33"/>
      <c r="H89" s="34"/>
      <c r="I89" s="42"/>
      <c r="J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F89" s="54"/>
      <c r="AG89" s="55"/>
    </row>
    <row r="90" spans="2:33" ht="15">
      <c r="B90" s="15"/>
      <c r="C90" s="14"/>
      <c r="D90" s="21"/>
      <c r="E90" s="17"/>
      <c r="F90" s="17"/>
      <c r="G90" s="33"/>
      <c r="H90" s="34"/>
      <c r="I90" s="42"/>
      <c r="J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F90" s="54"/>
      <c r="AG90" s="55"/>
    </row>
    <row r="91" spans="2:33" ht="15">
      <c r="B91" s="15"/>
      <c r="C91" s="14"/>
      <c r="D91" s="21"/>
      <c r="E91" s="17"/>
      <c r="F91" s="17"/>
      <c r="G91" s="33"/>
      <c r="H91" s="34"/>
      <c r="I91" s="42"/>
      <c r="J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F91" s="54"/>
      <c r="AG91" s="55"/>
    </row>
    <row r="92" spans="2:33" ht="15">
      <c r="B92" s="15"/>
      <c r="C92" s="14"/>
      <c r="D92" s="21"/>
      <c r="E92" s="17"/>
      <c r="F92" s="17"/>
      <c r="G92" s="33"/>
      <c r="H92" s="34"/>
      <c r="I92" s="42"/>
      <c r="J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F92" s="54"/>
      <c r="AG92" s="55"/>
    </row>
    <row r="93" spans="2:33" ht="15">
      <c r="B93" s="15"/>
      <c r="C93" s="14"/>
      <c r="D93" s="21"/>
      <c r="E93" s="17"/>
      <c r="F93" s="17"/>
      <c r="G93" s="33"/>
      <c r="H93" s="34"/>
      <c r="I93" s="42"/>
      <c r="J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F93" s="54"/>
      <c r="AG93" s="55"/>
    </row>
    <row r="94" spans="2:33" ht="15">
      <c r="B94" s="15"/>
      <c r="C94" s="14"/>
      <c r="D94" s="21"/>
      <c r="E94" s="17"/>
      <c r="F94" s="17"/>
      <c r="G94" s="33"/>
      <c r="H94" s="34"/>
      <c r="I94" s="42"/>
      <c r="J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F94" s="54"/>
      <c r="AG94" s="55"/>
    </row>
    <row r="95" spans="2:33" ht="15">
      <c r="B95" s="15"/>
      <c r="C95" s="14"/>
      <c r="D95" s="21"/>
      <c r="E95" s="17"/>
      <c r="F95" s="17"/>
      <c r="G95" s="33"/>
      <c r="H95" s="34"/>
      <c r="I95" s="42"/>
      <c r="J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F95" s="54"/>
      <c r="AG95" s="55"/>
    </row>
    <row r="96" spans="2:33" ht="15">
      <c r="B96" s="15"/>
      <c r="C96" s="14"/>
      <c r="D96" s="21"/>
      <c r="E96" s="17"/>
      <c r="F96" s="17"/>
      <c r="G96" s="33"/>
      <c r="H96" s="34"/>
      <c r="I96" s="42"/>
      <c r="J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F96" s="54"/>
      <c r="AG96" s="55"/>
    </row>
    <row r="97" spans="2:33" ht="15">
      <c r="B97" s="15"/>
      <c r="C97" s="14"/>
      <c r="D97" s="21"/>
      <c r="E97" s="17"/>
      <c r="F97" s="17"/>
      <c r="G97" s="33"/>
      <c r="H97" s="34"/>
      <c r="I97" s="42"/>
      <c r="J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F97" s="54"/>
      <c r="AG97" s="55"/>
    </row>
    <row r="98" spans="2:33" ht="15">
      <c r="B98" s="15"/>
      <c r="C98" s="14"/>
      <c r="D98" s="21"/>
      <c r="E98" s="17"/>
      <c r="F98" s="17"/>
      <c r="G98" s="33"/>
      <c r="H98" s="34"/>
      <c r="I98" s="42"/>
      <c r="J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F98" s="54"/>
      <c r="AG98" s="55"/>
    </row>
    <row r="99" spans="2:33" ht="15">
      <c r="B99" s="15"/>
      <c r="C99" s="14"/>
      <c r="D99" s="21"/>
      <c r="E99" s="17"/>
      <c r="F99" s="17"/>
      <c r="G99" s="33"/>
      <c r="H99" s="34"/>
      <c r="I99" s="42"/>
      <c r="J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F99" s="54"/>
      <c r="AG99" s="55"/>
    </row>
    <row r="100" spans="2:33" ht="15">
      <c r="B100" s="15"/>
      <c r="C100" s="14"/>
      <c r="D100" s="21"/>
      <c r="E100" s="17"/>
      <c r="F100" s="17"/>
      <c r="G100" s="33"/>
      <c r="H100" s="34"/>
      <c r="I100" s="42"/>
      <c r="J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F100" s="54"/>
      <c r="AG100" s="55"/>
    </row>
    <row r="101" spans="2:33" ht="15">
      <c r="B101" s="15"/>
      <c r="C101" s="14"/>
      <c r="D101" s="21"/>
      <c r="E101" s="17"/>
      <c r="F101" s="17"/>
      <c r="G101" s="33"/>
      <c r="H101" s="34"/>
      <c r="I101" s="42"/>
      <c r="J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F101" s="54"/>
      <c r="AG101" s="55"/>
    </row>
    <row r="102" spans="2:33" ht="15">
      <c r="B102" s="15"/>
      <c r="C102" s="14"/>
      <c r="D102" s="21"/>
      <c r="E102" s="17"/>
      <c r="F102" s="17"/>
      <c r="G102" s="33"/>
      <c r="H102" s="34"/>
      <c r="I102" s="42"/>
      <c r="J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F102" s="54"/>
      <c r="AG102" s="55"/>
    </row>
    <row r="103" spans="2:33" ht="15">
      <c r="B103" s="15"/>
      <c r="C103" s="14"/>
      <c r="D103" s="21"/>
      <c r="E103" s="17"/>
      <c r="F103" s="17"/>
      <c r="G103" s="33"/>
      <c r="H103" s="34"/>
      <c r="I103" s="42"/>
      <c r="J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F103" s="54"/>
      <c r="AG103" s="55"/>
    </row>
    <row r="104" spans="2:33" ht="15">
      <c r="B104" s="15"/>
      <c r="C104" s="14"/>
      <c r="D104" s="21"/>
      <c r="E104" s="17"/>
      <c r="F104" s="17"/>
      <c r="G104" s="33"/>
      <c r="H104" s="34"/>
      <c r="I104" s="42"/>
      <c r="J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F104" s="54"/>
      <c r="AG104" s="55"/>
    </row>
    <row r="105" spans="2:33" ht="15">
      <c r="B105" s="15"/>
      <c r="C105" s="14"/>
      <c r="D105" s="21"/>
      <c r="E105" s="17"/>
      <c r="F105" s="17"/>
      <c r="G105" s="33"/>
      <c r="H105" s="34"/>
      <c r="I105" s="42"/>
      <c r="J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F105" s="54"/>
      <c r="AG105" s="55"/>
    </row>
    <row r="106" spans="2:33" ht="15">
      <c r="B106" s="15"/>
      <c r="C106" s="14"/>
      <c r="D106" s="21"/>
      <c r="E106" s="17"/>
      <c r="F106" s="17"/>
      <c r="G106" s="33"/>
      <c r="H106" s="34"/>
      <c r="I106" s="42"/>
      <c r="J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F106" s="54"/>
      <c r="AG106" s="55"/>
    </row>
    <row r="107" spans="2:33" ht="15">
      <c r="B107" s="15"/>
      <c r="C107" s="14"/>
      <c r="D107" s="21"/>
      <c r="E107" s="17"/>
      <c r="F107" s="17"/>
      <c r="G107" s="33"/>
      <c r="H107" s="34"/>
      <c r="I107" s="42"/>
      <c r="J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F107" s="54"/>
      <c r="AG107" s="55"/>
    </row>
    <row r="108" spans="2:33" ht="15">
      <c r="B108" s="15"/>
      <c r="C108" s="14"/>
      <c r="D108" s="21"/>
      <c r="E108" s="17"/>
      <c r="F108" s="17"/>
      <c r="G108" s="33"/>
      <c r="H108" s="34"/>
      <c r="I108" s="42"/>
      <c r="J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F108" s="54"/>
      <c r="AG108" s="55"/>
    </row>
    <row r="109" spans="2:33" ht="15">
      <c r="B109" s="15"/>
      <c r="C109" s="14"/>
      <c r="D109" s="21"/>
      <c r="E109" s="17"/>
      <c r="F109" s="17"/>
      <c r="G109" s="33"/>
      <c r="H109" s="34"/>
      <c r="I109" s="42"/>
      <c r="J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F109" s="54"/>
      <c r="AG109" s="55"/>
    </row>
    <row r="110" spans="2:33" ht="15">
      <c r="B110" s="15"/>
      <c r="C110" s="14"/>
      <c r="D110" s="21"/>
      <c r="E110" s="17"/>
      <c r="F110" s="17"/>
      <c r="G110" s="33"/>
      <c r="H110" s="34"/>
      <c r="I110" s="42"/>
      <c r="J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F110" s="54"/>
      <c r="AG110" s="55"/>
    </row>
    <row r="111" spans="2:33" ht="15">
      <c r="B111" s="15"/>
      <c r="C111" s="14"/>
      <c r="D111" s="21"/>
      <c r="E111" s="17"/>
      <c r="F111" s="17"/>
      <c r="G111" s="33"/>
      <c r="H111" s="34"/>
      <c r="I111" s="42"/>
      <c r="J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F111" s="54"/>
      <c r="AG111" s="55"/>
    </row>
    <row r="112" spans="2:33" ht="15">
      <c r="B112" s="15"/>
      <c r="C112" s="14"/>
      <c r="D112" s="21"/>
      <c r="E112" s="17"/>
      <c r="F112" s="17"/>
      <c r="G112" s="33"/>
      <c r="H112" s="34"/>
      <c r="I112" s="42"/>
      <c r="J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F112" s="54"/>
      <c r="AG112" s="55"/>
    </row>
    <row r="113" spans="2:33" ht="15">
      <c r="B113" s="15"/>
      <c r="C113" s="14"/>
      <c r="D113" s="21"/>
      <c r="E113" s="17"/>
      <c r="F113" s="17"/>
      <c r="G113" s="33"/>
      <c r="H113" s="34"/>
      <c r="I113" s="42"/>
      <c r="J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F113" s="54"/>
      <c r="AG113" s="55"/>
    </row>
    <row r="114" spans="2:33" ht="15">
      <c r="B114" s="15"/>
      <c r="C114" s="14"/>
      <c r="D114" s="21"/>
      <c r="E114" s="17"/>
      <c r="F114" s="17"/>
      <c r="G114" s="33"/>
      <c r="H114" s="34"/>
      <c r="I114" s="42"/>
      <c r="J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F114" s="54"/>
      <c r="AG114" s="55"/>
    </row>
    <row r="115" spans="2:33" ht="15">
      <c r="B115" s="15"/>
      <c r="C115" s="14"/>
      <c r="D115" s="21"/>
      <c r="E115" s="17"/>
      <c r="F115" s="17"/>
      <c r="G115" s="33"/>
      <c r="H115" s="34"/>
      <c r="I115" s="42"/>
      <c r="J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F115" s="54"/>
      <c r="AG115" s="55"/>
    </row>
    <row r="116" spans="2:33" ht="15">
      <c r="B116" s="15"/>
      <c r="C116" s="14"/>
      <c r="D116" s="21"/>
      <c r="E116" s="17"/>
      <c r="F116" s="17"/>
      <c r="G116" s="33"/>
      <c r="H116" s="34"/>
      <c r="I116" s="42"/>
      <c r="J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F116" s="54"/>
      <c r="AG116" s="55"/>
    </row>
    <row r="117" spans="2:33" ht="15">
      <c r="B117" s="15"/>
      <c r="C117" s="14"/>
      <c r="D117" s="21"/>
      <c r="E117" s="17"/>
      <c r="F117" s="17"/>
      <c r="G117" s="33"/>
      <c r="H117" s="34"/>
      <c r="I117" s="42"/>
      <c r="J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F117" s="54"/>
      <c r="AG117" s="55"/>
    </row>
    <row r="118" spans="2:33" ht="15">
      <c r="B118" s="15"/>
      <c r="C118" s="14"/>
      <c r="D118" s="21"/>
      <c r="E118" s="17"/>
      <c r="F118" s="17"/>
      <c r="G118" s="33"/>
      <c r="H118" s="34"/>
      <c r="I118" s="42"/>
      <c r="J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F118" s="54"/>
      <c r="AG118" s="55"/>
    </row>
    <row r="119" spans="2:33" ht="15">
      <c r="B119" s="15"/>
      <c r="C119" s="14"/>
      <c r="D119" s="21"/>
      <c r="E119" s="17"/>
      <c r="F119" s="17"/>
      <c r="G119" s="33"/>
      <c r="H119" s="34"/>
      <c r="I119" s="42"/>
      <c r="J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F119" s="54"/>
      <c r="AG119" s="55"/>
    </row>
    <row r="120" spans="2:33" ht="15">
      <c r="B120" s="15"/>
      <c r="C120" s="14"/>
      <c r="D120" s="21"/>
      <c r="E120" s="17"/>
      <c r="F120" s="17"/>
      <c r="G120" s="33"/>
      <c r="H120" s="34"/>
      <c r="I120" s="42"/>
      <c r="J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F120" s="54"/>
      <c r="AG120" s="55"/>
    </row>
    <row r="121" spans="2:33" ht="15">
      <c r="B121" s="15"/>
      <c r="C121" s="14"/>
      <c r="D121" s="21"/>
      <c r="E121" s="17"/>
      <c r="F121" s="17"/>
      <c r="G121" s="33"/>
      <c r="H121" s="34"/>
      <c r="I121" s="42"/>
      <c r="J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F121" s="54"/>
      <c r="AG121" s="55"/>
    </row>
    <row r="122" spans="2:33" ht="15">
      <c r="B122" s="15"/>
      <c r="C122" s="14"/>
      <c r="D122" s="21"/>
      <c r="E122" s="17"/>
      <c r="F122" s="17"/>
      <c r="G122" s="33"/>
      <c r="H122" s="34"/>
      <c r="I122" s="42"/>
      <c r="J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F122" s="54"/>
      <c r="AG122" s="55"/>
    </row>
    <row r="123" spans="2:33" ht="15">
      <c r="B123" s="15"/>
      <c r="C123" s="14"/>
      <c r="D123" s="21"/>
      <c r="E123" s="17"/>
      <c r="F123" s="17"/>
      <c r="G123" s="33"/>
      <c r="H123" s="34"/>
      <c r="I123" s="42"/>
      <c r="J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F123" s="54"/>
      <c r="AG123" s="55"/>
    </row>
    <row r="124" spans="2:33" ht="15">
      <c r="B124" s="15"/>
      <c r="C124" s="14"/>
      <c r="D124" s="21"/>
      <c r="E124" s="17"/>
      <c r="F124" s="17"/>
      <c r="G124" s="33"/>
      <c r="H124" s="34"/>
      <c r="I124" s="42"/>
      <c r="J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F124" s="54"/>
      <c r="AG124" s="55"/>
    </row>
    <row r="125" spans="2:33" ht="15">
      <c r="B125" s="15"/>
      <c r="C125" s="14"/>
      <c r="D125" s="21"/>
      <c r="E125" s="17"/>
      <c r="F125" s="17"/>
      <c r="G125" s="33"/>
      <c r="H125" s="34"/>
      <c r="I125" s="42"/>
      <c r="J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F125" s="54"/>
      <c r="AG125" s="55"/>
    </row>
    <row r="126" spans="2:33" ht="15">
      <c r="B126" s="15"/>
      <c r="C126" s="14"/>
      <c r="D126" s="21"/>
      <c r="E126" s="17"/>
      <c r="F126" s="17"/>
      <c r="G126" s="33"/>
      <c r="H126" s="34"/>
      <c r="I126" s="42"/>
      <c r="J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F126" s="54"/>
      <c r="AG126" s="55"/>
    </row>
    <row r="127" spans="2:33" ht="15">
      <c r="B127" s="15"/>
      <c r="C127" s="14"/>
      <c r="D127" s="21"/>
      <c r="E127" s="17"/>
      <c r="F127" s="17"/>
      <c r="G127" s="33"/>
      <c r="H127" s="34"/>
      <c r="I127" s="42"/>
      <c r="J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F127" s="54"/>
      <c r="AG127" s="55"/>
    </row>
    <row r="128" spans="2:33" ht="15">
      <c r="B128" s="15"/>
      <c r="C128" s="14"/>
      <c r="D128" s="21"/>
      <c r="E128" s="17"/>
      <c r="F128" s="17"/>
      <c r="G128" s="33"/>
      <c r="H128" s="34"/>
      <c r="I128" s="42"/>
      <c r="J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F128" s="54"/>
      <c r="AG128" s="55"/>
    </row>
    <row r="129" spans="2:33" ht="15">
      <c r="B129" s="15"/>
      <c r="C129" s="14"/>
      <c r="D129" s="21"/>
      <c r="E129" s="17"/>
      <c r="F129" s="17"/>
      <c r="G129" s="33"/>
      <c r="H129" s="34"/>
      <c r="I129" s="42"/>
      <c r="J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F129" s="54"/>
      <c r="AG129" s="55"/>
    </row>
    <row r="130" spans="2:33" ht="15">
      <c r="B130" s="15"/>
      <c r="C130" s="14"/>
      <c r="D130" s="21"/>
      <c r="E130" s="17"/>
      <c r="F130" s="17"/>
      <c r="G130" s="33"/>
      <c r="H130" s="34"/>
      <c r="I130" s="42"/>
      <c r="J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F130" s="54"/>
      <c r="AG130" s="55"/>
    </row>
    <row r="131" spans="2:33" ht="15">
      <c r="B131" s="15"/>
      <c r="C131" s="14"/>
      <c r="D131" s="21"/>
      <c r="E131" s="17"/>
      <c r="F131" s="17"/>
      <c r="G131" s="33"/>
      <c r="H131" s="34"/>
      <c r="I131" s="42"/>
      <c r="J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F131" s="54"/>
      <c r="AG131" s="55"/>
    </row>
    <row r="132" spans="2:33" ht="15">
      <c r="B132" s="15"/>
      <c r="C132" s="14"/>
      <c r="D132" s="21"/>
      <c r="E132" s="17"/>
      <c r="F132" s="17"/>
      <c r="G132" s="33"/>
      <c r="H132" s="34"/>
      <c r="I132" s="42"/>
      <c r="J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F132" s="54"/>
      <c r="AG132" s="55"/>
    </row>
    <row r="133" spans="2:33" ht="15">
      <c r="B133" s="15"/>
      <c r="C133" s="14"/>
      <c r="D133" s="21"/>
      <c r="E133" s="17"/>
      <c r="F133" s="17"/>
      <c r="G133" s="33"/>
      <c r="H133" s="34"/>
      <c r="I133" s="42"/>
      <c r="J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F133" s="54"/>
      <c r="AG133" s="55"/>
    </row>
    <row r="134" spans="2:33" ht="15">
      <c r="B134" s="15"/>
      <c r="C134" s="14"/>
      <c r="D134" s="21"/>
      <c r="E134" s="17"/>
      <c r="F134" s="17"/>
      <c r="G134" s="33"/>
      <c r="H134" s="34"/>
      <c r="I134" s="34"/>
      <c r="J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F134" s="54"/>
      <c r="AG134" s="55"/>
    </row>
    <row r="135" spans="2:33" ht="15">
      <c r="B135" s="15"/>
      <c r="C135" s="14"/>
      <c r="D135" s="21"/>
      <c r="E135" s="17"/>
      <c r="F135" s="17"/>
      <c r="G135" s="33"/>
      <c r="H135" s="34"/>
      <c r="I135" s="34"/>
      <c r="J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F135" s="54"/>
      <c r="AG135" s="55"/>
    </row>
    <row r="136" spans="2:33" ht="15">
      <c r="B136" s="15"/>
      <c r="C136" s="14"/>
      <c r="D136" s="21"/>
      <c r="E136" s="17"/>
      <c r="F136" s="17"/>
      <c r="G136" s="33"/>
      <c r="H136" s="34"/>
      <c r="I136" s="34"/>
      <c r="J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F136" s="54"/>
      <c r="AG136" s="55"/>
    </row>
    <row r="137" spans="2:33" ht="15">
      <c r="B137" s="15"/>
      <c r="C137" s="14"/>
      <c r="D137" s="21"/>
      <c r="E137" s="17"/>
      <c r="F137" s="17"/>
      <c r="G137" s="33"/>
      <c r="H137" s="34"/>
      <c r="I137" s="34"/>
      <c r="J137" s="43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F137" s="54"/>
      <c r="AG137" s="55"/>
    </row>
    <row r="138" spans="2:33" ht="15">
      <c r="B138" s="15"/>
      <c r="C138" s="14"/>
      <c r="D138" s="21"/>
      <c r="E138" s="17"/>
      <c r="F138" s="17"/>
      <c r="G138" s="33"/>
      <c r="H138" s="34"/>
      <c r="I138" s="34"/>
      <c r="J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F138" s="54"/>
      <c r="AG138" s="55"/>
    </row>
    <row r="139" spans="2:33" ht="15">
      <c r="B139" s="15"/>
      <c r="C139" s="14"/>
      <c r="D139" s="21"/>
      <c r="E139" s="17"/>
      <c r="F139" s="17"/>
      <c r="G139" s="33"/>
      <c r="H139" s="34"/>
      <c r="I139" s="34"/>
      <c r="J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F139" s="54"/>
      <c r="AG139" s="55"/>
    </row>
    <row r="140" spans="2:33" ht="15">
      <c r="B140" s="15"/>
      <c r="C140" s="14"/>
      <c r="D140" s="21"/>
      <c r="E140" s="17"/>
      <c r="F140" s="17"/>
      <c r="G140" s="33"/>
      <c r="H140" s="34"/>
      <c r="I140" s="34"/>
      <c r="J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F140" s="54"/>
      <c r="AG140" s="55"/>
    </row>
    <row r="141" spans="2:33" ht="15">
      <c r="B141" s="15"/>
      <c r="C141" s="14"/>
      <c r="D141" s="21"/>
      <c r="E141" s="17"/>
      <c r="F141" s="17"/>
      <c r="G141" s="33"/>
      <c r="H141" s="34"/>
      <c r="I141" s="34"/>
      <c r="J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F141" s="54"/>
      <c r="AG141" s="55"/>
    </row>
    <row r="142" spans="2:33" ht="15">
      <c r="B142" s="15"/>
      <c r="C142" s="14"/>
      <c r="D142" s="21"/>
      <c r="E142" s="17"/>
      <c r="F142" s="17"/>
      <c r="G142" s="33"/>
      <c r="H142" s="34"/>
      <c r="I142" s="34"/>
      <c r="J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F142" s="54"/>
      <c r="AG142" s="55"/>
    </row>
    <row r="143" spans="2:33" ht="15">
      <c r="B143" s="15"/>
      <c r="C143" s="14"/>
      <c r="D143" s="21"/>
      <c r="E143" s="17"/>
      <c r="F143" s="17"/>
      <c r="G143" s="33"/>
      <c r="H143" s="34"/>
      <c r="I143" s="34"/>
      <c r="J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F143" s="54"/>
      <c r="AG143" s="55"/>
    </row>
    <row r="144" spans="2:33" ht="15">
      <c r="B144" s="15"/>
      <c r="C144" s="14"/>
      <c r="D144" s="21"/>
      <c r="E144" s="17"/>
      <c r="F144" s="17"/>
      <c r="G144" s="33"/>
      <c r="H144" s="34"/>
      <c r="I144" s="34"/>
      <c r="J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F144" s="54"/>
      <c r="AG144" s="55"/>
    </row>
    <row r="145" spans="2:33" ht="15">
      <c r="B145" s="15"/>
      <c r="C145" s="14"/>
      <c r="D145" s="21"/>
      <c r="E145" s="17"/>
      <c r="F145" s="17"/>
      <c r="G145" s="33"/>
      <c r="H145" s="34"/>
      <c r="I145" s="34"/>
      <c r="J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F145" s="54"/>
      <c r="AG145" s="55"/>
    </row>
    <row r="146" spans="2:33" ht="15">
      <c r="B146" s="15"/>
      <c r="C146" s="14"/>
      <c r="D146" s="21"/>
      <c r="E146" s="17"/>
      <c r="F146" s="17"/>
      <c r="G146" s="33"/>
      <c r="H146" s="34"/>
      <c r="I146" s="34"/>
      <c r="J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F146" s="54"/>
      <c r="AG146" s="55"/>
    </row>
    <row r="147" spans="2:33" ht="15">
      <c r="B147" s="15"/>
      <c r="C147" s="14"/>
      <c r="D147" s="21"/>
      <c r="E147" s="17"/>
      <c r="F147" s="17"/>
      <c r="G147" s="33"/>
      <c r="H147" s="34"/>
      <c r="I147" s="34"/>
      <c r="J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F147" s="54"/>
      <c r="AG147" s="55"/>
    </row>
    <row r="148" spans="2:33" ht="15">
      <c r="B148" s="15"/>
      <c r="C148" s="14"/>
      <c r="D148" s="21"/>
      <c r="E148" s="17"/>
      <c r="F148" s="17"/>
      <c r="G148" s="33"/>
      <c r="H148" s="34"/>
      <c r="I148" s="34"/>
      <c r="J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F148" s="54"/>
      <c r="AG148" s="55"/>
    </row>
    <row r="149" spans="2:33" ht="15">
      <c r="B149" s="15"/>
      <c r="C149" s="14"/>
      <c r="D149" s="21"/>
      <c r="E149" s="17"/>
      <c r="F149" s="17"/>
      <c r="G149" s="33"/>
      <c r="H149" s="34"/>
      <c r="I149" s="34"/>
      <c r="J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F149" s="54"/>
      <c r="AG149" s="55"/>
    </row>
    <row r="150" spans="2:33" ht="15">
      <c r="B150" s="15"/>
      <c r="C150" s="14"/>
      <c r="D150" s="21"/>
      <c r="E150" s="17"/>
      <c r="F150" s="17"/>
      <c r="G150" s="33"/>
      <c r="H150" s="34"/>
      <c r="I150" s="34"/>
      <c r="J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F150" s="54"/>
      <c r="AG150" s="55"/>
    </row>
    <row r="151" spans="2:33" ht="15">
      <c r="B151" s="15"/>
      <c r="C151" s="14"/>
      <c r="D151" s="21"/>
      <c r="E151" s="17"/>
      <c r="F151" s="17"/>
      <c r="G151" s="33"/>
      <c r="H151" s="34"/>
      <c r="I151" s="34"/>
      <c r="J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F151" s="54"/>
      <c r="AG151" s="55"/>
    </row>
    <row r="152" spans="2:33" ht="15">
      <c r="B152" s="15"/>
      <c r="C152" s="14"/>
      <c r="D152" s="21"/>
      <c r="E152" s="17"/>
      <c r="F152" s="17"/>
      <c r="G152" s="33"/>
      <c r="H152" s="34"/>
      <c r="I152" s="34"/>
      <c r="J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F152" s="54"/>
      <c r="AG152" s="55"/>
    </row>
    <row r="153" spans="2:33" ht="15">
      <c r="B153" s="15"/>
      <c r="C153" s="14"/>
      <c r="D153" s="21"/>
      <c r="E153" s="17"/>
      <c r="F153" s="17"/>
      <c r="G153" s="33"/>
      <c r="H153" s="34"/>
      <c r="I153" s="34"/>
      <c r="J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F153" s="54"/>
      <c r="AG153" s="55"/>
    </row>
    <row r="154" spans="2:33" ht="15">
      <c r="B154" s="15"/>
      <c r="C154" s="14"/>
      <c r="D154" s="21"/>
      <c r="E154" s="17"/>
      <c r="F154" s="17"/>
      <c r="G154" s="33"/>
      <c r="H154" s="34"/>
      <c r="I154" s="34"/>
      <c r="J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F154" s="54"/>
      <c r="AG154" s="55"/>
    </row>
    <row r="155" spans="2:33" ht="15">
      <c r="B155" s="15"/>
      <c r="C155" s="14"/>
      <c r="D155" s="21"/>
      <c r="E155" s="17"/>
      <c r="F155" s="17"/>
      <c r="G155" s="33"/>
      <c r="H155" s="34"/>
      <c r="I155" s="34"/>
      <c r="J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F155" s="54"/>
      <c r="AG155" s="55"/>
    </row>
    <row r="156" spans="2:33" ht="15">
      <c r="B156" s="15"/>
      <c r="C156" s="14"/>
      <c r="D156" s="21"/>
      <c r="E156" s="17"/>
      <c r="F156" s="17"/>
      <c r="G156" s="33"/>
      <c r="H156" s="34"/>
      <c r="I156" s="34"/>
      <c r="J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F156" s="54"/>
      <c r="AG156" s="55"/>
    </row>
    <row r="157" spans="2:33" ht="15">
      <c r="B157" s="15"/>
      <c r="C157" s="14"/>
      <c r="D157" s="21"/>
      <c r="E157" s="17"/>
      <c r="F157" s="17"/>
      <c r="G157" s="33"/>
      <c r="H157" s="34"/>
      <c r="I157" s="34"/>
      <c r="J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F157" s="54"/>
      <c r="AG157" s="55"/>
    </row>
    <row r="158" spans="2:33" ht="15">
      <c r="B158" s="15"/>
      <c r="C158" s="14"/>
      <c r="D158" s="21"/>
      <c r="E158" s="17"/>
      <c r="F158" s="17"/>
      <c r="G158" s="33"/>
      <c r="H158" s="34"/>
      <c r="I158" s="34"/>
      <c r="J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F158" s="54"/>
      <c r="AG158" s="55"/>
    </row>
    <row r="159" spans="2:33" ht="15">
      <c r="B159" s="15"/>
      <c r="C159" s="14"/>
      <c r="D159" s="21"/>
      <c r="E159" s="17"/>
      <c r="F159" s="17"/>
      <c r="G159" s="33"/>
      <c r="H159" s="34"/>
      <c r="I159" s="34"/>
      <c r="J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F159" s="54"/>
      <c r="AG159" s="55"/>
    </row>
    <row r="160" spans="2:33" ht="15">
      <c r="B160" s="15"/>
      <c r="C160" s="14"/>
      <c r="D160" s="21"/>
      <c r="E160" s="17"/>
      <c r="F160" s="17"/>
      <c r="G160" s="33"/>
      <c r="H160" s="34"/>
      <c r="I160" s="34"/>
      <c r="J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F160" s="54"/>
      <c r="AG160" s="55"/>
    </row>
    <row r="161" spans="2:33" ht="15">
      <c r="B161" s="15"/>
      <c r="C161" s="14"/>
      <c r="D161" s="21"/>
      <c r="E161" s="17"/>
      <c r="F161" s="17"/>
      <c r="G161" s="33"/>
      <c r="H161" s="34"/>
      <c r="I161" s="34"/>
      <c r="J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F161" s="54"/>
      <c r="AG161" s="55"/>
    </row>
    <row r="162" spans="2:33" ht="15">
      <c r="B162" s="15"/>
      <c r="C162" s="14"/>
      <c r="D162" s="21"/>
      <c r="E162" s="17"/>
      <c r="F162" s="17"/>
      <c r="G162" s="33"/>
      <c r="H162" s="34"/>
      <c r="I162" s="34"/>
      <c r="J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F162" s="54"/>
      <c r="AG162" s="55"/>
    </row>
    <row r="163" spans="2:33" ht="15">
      <c r="B163" s="15"/>
      <c r="C163" s="14"/>
      <c r="D163" s="21"/>
      <c r="E163" s="17"/>
      <c r="F163" s="17"/>
      <c r="G163" s="33"/>
      <c r="H163" s="34"/>
      <c r="I163" s="34"/>
      <c r="J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F163" s="54"/>
      <c r="AG163" s="55"/>
    </row>
    <row r="164" spans="2:33" ht="15">
      <c r="B164" s="15"/>
      <c r="C164" s="14"/>
      <c r="D164" s="21"/>
      <c r="E164" s="17"/>
      <c r="F164" s="17"/>
      <c r="G164" s="33"/>
      <c r="H164" s="34"/>
      <c r="I164" s="34"/>
      <c r="J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F164" s="54"/>
      <c r="AG164" s="55"/>
    </row>
    <row r="165" spans="2:33" ht="15">
      <c r="B165" s="15"/>
      <c r="C165" s="14"/>
      <c r="D165" s="21"/>
      <c r="E165" s="17"/>
      <c r="F165" s="17"/>
      <c r="G165" s="33"/>
      <c r="H165" s="34"/>
      <c r="I165" s="34"/>
      <c r="J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F165" s="54"/>
      <c r="AG165" s="55"/>
    </row>
    <row r="166" spans="2:33" ht="15">
      <c r="B166" s="15"/>
      <c r="C166" s="14"/>
      <c r="D166" s="21"/>
      <c r="E166" s="17"/>
      <c r="F166" s="17"/>
      <c r="G166" s="33"/>
      <c r="H166" s="34"/>
      <c r="I166" s="34"/>
      <c r="J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F166" s="54"/>
      <c r="AG166" s="55"/>
    </row>
    <row r="167" spans="2:33" ht="15">
      <c r="B167" s="15"/>
      <c r="C167" s="14"/>
      <c r="D167" s="21"/>
      <c r="E167" s="17"/>
      <c r="F167" s="17"/>
      <c r="G167" s="33"/>
      <c r="H167" s="34"/>
      <c r="I167" s="34"/>
      <c r="J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F167" s="54"/>
      <c r="AG167" s="55"/>
    </row>
    <row r="168" spans="2:33" ht="15">
      <c r="B168" s="15"/>
      <c r="C168" s="14"/>
      <c r="D168" s="21"/>
      <c r="E168" s="17"/>
      <c r="F168" s="17"/>
      <c r="G168" s="33"/>
      <c r="H168" s="34"/>
      <c r="I168" s="34"/>
      <c r="J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F168" s="54"/>
      <c r="AG168" s="55"/>
    </row>
    <row r="169" spans="2:33" ht="15">
      <c r="B169" s="15"/>
      <c r="C169" s="14"/>
      <c r="D169" s="21"/>
      <c r="E169" s="17"/>
      <c r="F169" s="17"/>
      <c r="G169" s="33"/>
      <c r="H169" s="34"/>
      <c r="I169" s="34"/>
      <c r="J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F169" s="54"/>
      <c r="AG169" s="55"/>
    </row>
    <row r="170" spans="2:33" ht="15">
      <c r="B170" s="15"/>
      <c r="C170" s="14"/>
      <c r="D170" s="21"/>
      <c r="E170" s="17"/>
      <c r="F170" s="17"/>
      <c r="G170" s="33"/>
      <c r="H170" s="34"/>
      <c r="I170" s="34"/>
      <c r="J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F170" s="54"/>
      <c r="AG170" s="55"/>
    </row>
    <row r="171" spans="2:33" ht="15">
      <c r="B171" s="15"/>
      <c r="C171" s="14"/>
      <c r="D171" s="21"/>
      <c r="E171" s="17"/>
      <c r="F171" s="17"/>
      <c r="G171" s="33"/>
      <c r="H171" s="34"/>
      <c r="I171" s="34"/>
      <c r="J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F171" s="54"/>
      <c r="AG171" s="55"/>
    </row>
    <row r="172" spans="2:33" ht="15">
      <c r="B172" s="15"/>
      <c r="C172" s="14"/>
      <c r="D172" s="21"/>
      <c r="E172" s="17"/>
      <c r="F172" s="17"/>
      <c r="G172" s="33"/>
      <c r="H172" s="34"/>
      <c r="I172" s="34"/>
      <c r="J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F172" s="54"/>
      <c r="AG172" s="55"/>
    </row>
    <row r="173" spans="2:33" ht="15">
      <c r="B173" s="15"/>
      <c r="C173" s="14"/>
      <c r="D173" s="21"/>
      <c r="E173" s="17"/>
      <c r="F173" s="17"/>
      <c r="G173" s="33"/>
      <c r="H173" s="34"/>
      <c r="I173" s="34"/>
      <c r="J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F173" s="54"/>
      <c r="AG173" s="55"/>
    </row>
    <row r="174" spans="2:33" ht="15">
      <c r="B174" s="15"/>
      <c r="C174" s="14"/>
      <c r="D174" s="21"/>
      <c r="E174" s="17"/>
      <c r="F174" s="17"/>
      <c r="G174" s="33"/>
      <c r="H174" s="34"/>
      <c r="I174" s="34"/>
      <c r="J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F174" s="54"/>
      <c r="AG174" s="55"/>
    </row>
    <row r="175" spans="2:33" ht="15">
      <c r="B175" s="15"/>
      <c r="C175" s="14"/>
      <c r="D175" s="21"/>
      <c r="E175" s="17"/>
      <c r="F175" s="17"/>
      <c r="G175" s="33"/>
      <c r="H175" s="34"/>
      <c r="I175" s="34"/>
      <c r="J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F175" s="54"/>
      <c r="AG175" s="55"/>
    </row>
    <row r="176" spans="2:33" ht="15">
      <c r="B176" s="15"/>
      <c r="C176" s="14"/>
      <c r="D176" s="21"/>
      <c r="E176" s="17"/>
      <c r="F176" s="17"/>
      <c r="G176" s="33"/>
      <c r="H176" s="34"/>
      <c r="I176" s="34"/>
      <c r="J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F176" s="54"/>
      <c r="AG176" s="55"/>
    </row>
    <row r="177" spans="2:33" ht="15">
      <c r="B177" s="15"/>
      <c r="C177" s="14"/>
      <c r="D177" s="21"/>
      <c r="E177" s="17"/>
      <c r="F177" s="17"/>
      <c r="G177" s="33"/>
      <c r="H177" s="34"/>
      <c r="I177" s="34"/>
      <c r="J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F177" s="54"/>
      <c r="AG177" s="55"/>
    </row>
    <row r="178" spans="2:33" ht="15">
      <c r="B178" s="15"/>
      <c r="C178" s="14"/>
      <c r="D178" s="21"/>
      <c r="E178" s="17"/>
      <c r="F178" s="17"/>
      <c r="G178" s="33"/>
      <c r="H178" s="34"/>
      <c r="I178" s="34"/>
      <c r="J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F178" s="54"/>
      <c r="AG178" s="55"/>
    </row>
    <row r="179" spans="2:33" ht="15">
      <c r="B179" s="15"/>
      <c r="C179" s="14"/>
      <c r="D179" s="21"/>
      <c r="E179" s="17"/>
      <c r="F179" s="17"/>
      <c r="G179" s="33"/>
      <c r="H179" s="34"/>
      <c r="I179" s="34"/>
      <c r="J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F179" s="54"/>
      <c r="AG179" s="55"/>
    </row>
    <row r="180" spans="2:33" ht="15">
      <c r="B180" s="15"/>
      <c r="C180" s="14"/>
      <c r="D180" s="21"/>
      <c r="E180" s="17"/>
      <c r="F180" s="17"/>
      <c r="G180" s="33"/>
      <c r="H180" s="34"/>
      <c r="I180" s="34"/>
      <c r="J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F180" s="54"/>
      <c r="AG180" s="55"/>
    </row>
    <row r="181" spans="2:33" ht="15">
      <c r="B181" s="15"/>
      <c r="C181" s="14"/>
      <c r="D181" s="21"/>
      <c r="E181" s="17"/>
      <c r="F181" s="17"/>
      <c r="G181" s="33"/>
      <c r="H181" s="34"/>
      <c r="I181" s="34"/>
      <c r="J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F181" s="54"/>
      <c r="AG181" s="55"/>
    </row>
    <row r="182" spans="2:33" ht="15">
      <c r="B182" s="15"/>
      <c r="C182" s="14"/>
      <c r="D182" s="21"/>
      <c r="E182" s="17"/>
      <c r="F182" s="17"/>
      <c r="G182" s="33"/>
      <c r="H182" s="34"/>
      <c r="I182" s="34"/>
      <c r="J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F182" s="54"/>
      <c r="AG182" s="55"/>
    </row>
    <row r="183" spans="2:33" ht="15">
      <c r="B183" s="15"/>
      <c r="C183" s="14"/>
      <c r="D183" s="21"/>
      <c r="E183" s="17"/>
      <c r="F183" s="17"/>
      <c r="G183" s="33"/>
      <c r="H183" s="34"/>
      <c r="I183" s="34"/>
      <c r="J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F183" s="54"/>
      <c r="AG183" s="55"/>
    </row>
    <row r="184" spans="2:33" ht="15">
      <c r="B184" s="15"/>
      <c r="C184" s="14"/>
      <c r="D184" s="21"/>
      <c r="E184" s="17"/>
      <c r="F184" s="17"/>
      <c r="G184" s="33"/>
      <c r="H184" s="34"/>
      <c r="I184" s="34"/>
      <c r="J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F184" s="54"/>
      <c r="AG184" s="55"/>
    </row>
    <row r="185" spans="2:33" ht="15">
      <c r="B185" s="15"/>
      <c r="C185" s="14"/>
      <c r="D185" s="21"/>
      <c r="E185" s="17"/>
      <c r="F185" s="17"/>
      <c r="G185" s="33"/>
      <c r="H185" s="34"/>
      <c r="I185" s="34"/>
      <c r="J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F185" s="54"/>
      <c r="AG185" s="55"/>
    </row>
    <row r="186" spans="2:33" ht="15">
      <c r="B186" s="15"/>
      <c r="C186" s="14"/>
      <c r="D186" s="21"/>
      <c r="E186" s="17"/>
      <c r="F186" s="17"/>
      <c r="G186" s="33"/>
      <c r="H186" s="34"/>
      <c r="I186" s="34"/>
      <c r="J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F186" s="54"/>
      <c r="AG186" s="55"/>
    </row>
    <row r="187" spans="2:33" ht="15">
      <c r="B187" s="15"/>
      <c r="C187" s="14"/>
      <c r="D187" s="21"/>
      <c r="E187" s="17"/>
      <c r="F187" s="17"/>
      <c r="G187" s="33"/>
      <c r="H187" s="34"/>
      <c r="I187" s="34"/>
      <c r="J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F187" s="54"/>
      <c r="AG187" s="55"/>
    </row>
    <row r="188" spans="2:33" ht="15">
      <c r="B188" s="15"/>
      <c r="C188" s="14"/>
      <c r="D188" s="21"/>
      <c r="E188" s="17"/>
      <c r="F188" s="17"/>
      <c r="G188" s="33"/>
      <c r="H188" s="34"/>
      <c r="I188" s="34"/>
      <c r="J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F188" s="54"/>
      <c r="AG188" s="55"/>
    </row>
    <row r="189" spans="2:33" ht="15">
      <c r="B189" s="15"/>
      <c r="C189" s="14"/>
      <c r="D189" s="21"/>
      <c r="E189" s="17"/>
      <c r="F189" s="17"/>
      <c r="G189" s="33"/>
      <c r="H189" s="34"/>
      <c r="I189" s="34"/>
      <c r="J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F189" s="54"/>
      <c r="AG189" s="55"/>
    </row>
    <row r="190" spans="2:33" ht="15">
      <c r="B190" s="15"/>
      <c r="C190" s="14"/>
      <c r="D190" s="21"/>
      <c r="E190" s="17"/>
      <c r="F190" s="17"/>
      <c r="G190" s="33"/>
      <c r="H190" s="34"/>
      <c r="I190" s="34"/>
      <c r="J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F190" s="54"/>
      <c r="AG190" s="55"/>
    </row>
    <row r="191" spans="2:33" ht="15">
      <c r="B191" s="15"/>
      <c r="C191" s="14"/>
      <c r="D191" s="21"/>
      <c r="E191" s="17"/>
      <c r="F191" s="17"/>
      <c r="G191" s="33"/>
      <c r="H191" s="34"/>
      <c r="I191" s="34"/>
      <c r="J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F191" s="54"/>
      <c r="AG191" s="55"/>
    </row>
    <row r="192" spans="2:33" ht="15">
      <c r="B192" s="15"/>
      <c r="C192" s="14"/>
      <c r="D192" s="21"/>
      <c r="E192" s="17"/>
      <c r="F192" s="17"/>
      <c r="G192" s="33"/>
      <c r="H192" s="34"/>
      <c r="I192" s="34"/>
      <c r="J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F192" s="54"/>
      <c r="AG192" s="55"/>
    </row>
    <row r="193" spans="2:33" ht="15">
      <c r="B193" s="15"/>
      <c r="C193" s="14"/>
      <c r="D193" s="21"/>
      <c r="E193" s="17"/>
      <c r="F193" s="17"/>
      <c r="G193" s="33"/>
      <c r="H193" s="34"/>
      <c r="I193" s="34"/>
      <c r="J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F193" s="54"/>
      <c r="AG193" s="55"/>
    </row>
    <row r="194" spans="2:33" ht="15">
      <c r="B194" s="15"/>
      <c r="C194" s="14"/>
      <c r="D194" s="21"/>
      <c r="E194" s="17"/>
      <c r="F194" s="17"/>
      <c r="G194" s="33"/>
      <c r="H194" s="34"/>
      <c r="I194" s="34"/>
      <c r="J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F194" s="54"/>
      <c r="AG194" s="55"/>
    </row>
    <row r="195" spans="2:33" ht="15">
      <c r="B195" s="15"/>
      <c r="C195" s="14"/>
      <c r="D195" s="21"/>
      <c r="E195" s="17"/>
      <c r="F195" s="17"/>
      <c r="G195" s="33"/>
      <c r="H195" s="34"/>
      <c r="I195" s="34"/>
      <c r="J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F195" s="54"/>
      <c r="AG195" s="55"/>
    </row>
    <row r="196" spans="2:33" ht="15">
      <c r="B196" s="15"/>
      <c r="C196" s="14"/>
      <c r="D196" s="21"/>
      <c r="E196" s="17"/>
      <c r="F196" s="17"/>
      <c r="G196" s="33"/>
      <c r="H196" s="34"/>
      <c r="I196" s="34"/>
      <c r="J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F196" s="54"/>
      <c r="AG196" s="55"/>
    </row>
    <row r="197" spans="2:33" ht="15">
      <c r="B197" s="15"/>
      <c r="C197" s="14"/>
      <c r="D197" s="21"/>
      <c r="E197" s="17"/>
      <c r="F197" s="17"/>
      <c r="G197" s="33"/>
      <c r="H197" s="34"/>
      <c r="I197" s="34"/>
      <c r="J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F197" s="54"/>
      <c r="AG197" s="55"/>
    </row>
    <row r="198" spans="2:33" ht="15">
      <c r="B198" s="15"/>
      <c r="C198" s="14"/>
      <c r="D198" s="21"/>
      <c r="E198" s="17"/>
      <c r="F198" s="17"/>
      <c r="G198" s="33"/>
      <c r="H198" s="34"/>
      <c r="I198" s="34"/>
      <c r="J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F198" s="54"/>
      <c r="AG198" s="55"/>
    </row>
    <row r="199" spans="2:33" ht="15">
      <c r="B199" s="15"/>
      <c r="C199" s="14"/>
      <c r="D199" s="21"/>
      <c r="E199" s="17"/>
      <c r="F199" s="17"/>
      <c r="G199" s="33"/>
      <c r="H199" s="34"/>
      <c r="I199" s="34"/>
      <c r="J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F199" s="54"/>
      <c r="AG199" s="55"/>
    </row>
    <row r="200" spans="2:33" ht="15">
      <c r="B200" s="15"/>
      <c r="C200" s="14"/>
      <c r="D200" s="21"/>
      <c r="E200" s="17"/>
      <c r="F200" s="17"/>
      <c r="G200" s="33"/>
      <c r="H200" s="34"/>
      <c r="I200" s="34"/>
      <c r="J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F200" s="54"/>
      <c r="AG200" s="55"/>
    </row>
    <row r="201" spans="2:33" ht="15">
      <c r="B201" s="15"/>
      <c r="C201" s="14"/>
      <c r="D201" s="21"/>
      <c r="E201" s="17"/>
      <c r="F201" s="17"/>
      <c r="G201" s="33"/>
      <c r="H201" s="34"/>
      <c r="I201" s="34"/>
      <c r="J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F201" s="54"/>
      <c r="AG201" s="55"/>
    </row>
    <row r="202" spans="2:33" ht="15">
      <c r="B202" s="15"/>
      <c r="C202" s="14"/>
      <c r="D202" s="21"/>
      <c r="E202" s="17"/>
      <c r="F202" s="17"/>
      <c r="G202" s="33"/>
      <c r="H202" s="34"/>
      <c r="I202" s="34"/>
      <c r="J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F202" s="54"/>
      <c r="AG202" s="55"/>
    </row>
    <row r="203" spans="2:33" ht="15">
      <c r="B203" s="15"/>
      <c r="C203" s="14"/>
      <c r="D203" s="21"/>
      <c r="E203" s="17"/>
      <c r="F203" s="17"/>
      <c r="G203" s="33"/>
      <c r="H203" s="34"/>
      <c r="I203" s="34"/>
      <c r="J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F203" s="54"/>
      <c r="AG203" s="55"/>
    </row>
    <row r="204" spans="2:33" ht="15">
      <c r="B204" s="15"/>
      <c r="C204" s="14"/>
      <c r="D204" s="21"/>
      <c r="E204" s="17"/>
      <c r="F204" s="17"/>
      <c r="G204" s="33"/>
      <c r="H204" s="34"/>
      <c r="I204" s="34"/>
      <c r="J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F204" s="54"/>
      <c r="AG204" s="55"/>
    </row>
    <row r="205" spans="2:33" ht="15">
      <c r="B205" s="15"/>
      <c r="C205" s="14"/>
      <c r="D205" s="21"/>
      <c r="E205" s="17"/>
      <c r="F205" s="17"/>
      <c r="G205" s="33"/>
      <c r="H205" s="34"/>
      <c r="I205" s="34"/>
      <c r="J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F205" s="54"/>
      <c r="AG205" s="55"/>
    </row>
    <row r="206" spans="2:33" ht="15">
      <c r="B206" s="15"/>
      <c r="C206" s="14"/>
      <c r="D206" s="21"/>
      <c r="E206" s="17"/>
      <c r="F206" s="17"/>
      <c r="G206" s="33"/>
      <c r="H206" s="34"/>
      <c r="I206" s="34"/>
      <c r="J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F206" s="54"/>
      <c r="AG206" s="55"/>
    </row>
    <row r="207" spans="2:33" ht="15">
      <c r="B207" s="15"/>
      <c r="C207" s="14"/>
      <c r="D207" s="21"/>
      <c r="E207" s="17"/>
      <c r="F207" s="17"/>
      <c r="G207" s="33"/>
      <c r="H207" s="34"/>
      <c r="I207" s="34"/>
      <c r="J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F207" s="54"/>
      <c r="AG207" s="55"/>
    </row>
    <row r="208" spans="2:33" ht="15">
      <c r="B208" s="15"/>
      <c r="C208" s="14"/>
      <c r="D208" s="21"/>
      <c r="E208" s="17"/>
      <c r="F208" s="17"/>
      <c r="G208" s="33"/>
      <c r="H208" s="34"/>
      <c r="I208" s="34"/>
      <c r="J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F208" s="54"/>
      <c r="AG208" s="55"/>
    </row>
    <row r="209" spans="2:33" ht="15">
      <c r="B209" s="15"/>
      <c r="C209" s="14"/>
      <c r="D209" s="21"/>
      <c r="E209" s="17"/>
      <c r="F209" s="17"/>
      <c r="G209" s="33"/>
      <c r="H209" s="34"/>
      <c r="I209" s="34"/>
      <c r="J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F209" s="54"/>
      <c r="AG209" s="55"/>
    </row>
    <row r="210" spans="2:33" ht="15">
      <c r="B210" s="15"/>
      <c r="C210" s="14"/>
      <c r="D210" s="21"/>
      <c r="E210" s="17"/>
      <c r="F210" s="17"/>
      <c r="G210" s="33"/>
      <c r="H210" s="34"/>
      <c r="I210" s="34"/>
      <c r="J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F210" s="54"/>
      <c r="AG210" s="55"/>
    </row>
    <row r="211" spans="2:33" ht="15">
      <c r="B211" s="15"/>
      <c r="C211" s="14"/>
      <c r="D211" s="21"/>
      <c r="E211" s="17"/>
      <c r="F211" s="17"/>
      <c r="G211" s="33"/>
      <c r="H211" s="34"/>
      <c r="I211" s="34"/>
      <c r="J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F211" s="54"/>
      <c r="AG211" s="55"/>
    </row>
    <row r="212" spans="2:33" ht="15">
      <c r="B212" s="15"/>
      <c r="C212" s="14"/>
      <c r="D212" s="21"/>
      <c r="E212" s="17"/>
      <c r="F212" s="17"/>
      <c r="G212" s="33"/>
      <c r="H212" s="34"/>
      <c r="I212" s="34"/>
      <c r="J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F212" s="54"/>
      <c r="AG212" s="55"/>
    </row>
    <row r="213" spans="2:33" ht="15">
      <c r="B213" s="15"/>
      <c r="C213" s="14"/>
      <c r="D213" s="21"/>
      <c r="E213" s="17"/>
      <c r="F213" s="17"/>
      <c r="G213" s="33"/>
      <c r="H213" s="34"/>
      <c r="I213" s="34"/>
      <c r="J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F213" s="54"/>
      <c r="AG213" s="55"/>
    </row>
    <row r="214" spans="2:33" ht="15">
      <c r="B214" s="15"/>
      <c r="C214" s="14"/>
      <c r="D214" s="21"/>
      <c r="E214" s="17"/>
      <c r="F214" s="17"/>
      <c r="G214" s="33"/>
      <c r="H214" s="34"/>
      <c r="I214" s="34"/>
      <c r="J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F214" s="54"/>
      <c r="AG214" s="55"/>
    </row>
    <row r="215" spans="2:33" ht="15">
      <c r="B215" s="15"/>
      <c r="C215" s="14"/>
      <c r="D215" s="21"/>
      <c r="E215" s="17"/>
      <c r="F215" s="17"/>
      <c r="G215" s="33"/>
      <c r="H215" s="34"/>
      <c r="I215" s="34"/>
      <c r="J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F215" s="54"/>
      <c r="AG215" s="55"/>
    </row>
    <row r="216" spans="2:33" ht="15">
      <c r="B216" s="15"/>
      <c r="C216" s="14"/>
      <c r="D216" s="21"/>
      <c r="E216" s="17"/>
      <c r="F216" s="17"/>
      <c r="G216" s="33"/>
      <c r="H216" s="34"/>
      <c r="I216" s="34"/>
      <c r="J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F216" s="54"/>
      <c r="AG216" s="55"/>
    </row>
    <row r="217" spans="2:33" ht="15">
      <c r="B217" s="15"/>
      <c r="C217" s="14"/>
      <c r="D217" s="21"/>
      <c r="E217" s="17"/>
      <c r="F217" s="17"/>
      <c r="G217" s="33"/>
      <c r="H217" s="34"/>
      <c r="I217" s="34"/>
      <c r="J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F217" s="54"/>
      <c r="AG217" s="55"/>
    </row>
    <row r="218" spans="2:33" ht="15">
      <c r="B218" s="15"/>
      <c r="C218" s="14"/>
      <c r="D218" s="21"/>
      <c r="E218" s="17"/>
      <c r="F218" s="17"/>
      <c r="G218" s="33"/>
      <c r="H218" s="34"/>
      <c r="I218" s="34"/>
      <c r="J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F218" s="54"/>
      <c r="AG218" s="55"/>
    </row>
    <row r="219" spans="2:33" ht="15">
      <c r="B219" s="15"/>
      <c r="C219" s="14"/>
      <c r="D219" s="21"/>
      <c r="E219" s="17"/>
      <c r="F219" s="17"/>
      <c r="G219" s="33"/>
      <c r="H219" s="34"/>
      <c r="I219" s="34"/>
      <c r="J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F219" s="54"/>
      <c r="AG219" s="55"/>
    </row>
    <row r="220" spans="2:33" ht="15">
      <c r="B220" s="15"/>
      <c r="C220" s="14"/>
      <c r="D220" s="21"/>
      <c r="E220" s="17"/>
      <c r="F220" s="17"/>
      <c r="G220" s="33"/>
      <c r="H220" s="34"/>
      <c r="I220" s="34"/>
      <c r="J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F220" s="54"/>
      <c r="AG220" s="55"/>
    </row>
    <row r="221" spans="2:33" ht="15">
      <c r="B221" s="15"/>
      <c r="C221" s="14"/>
      <c r="D221" s="21"/>
      <c r="E221" s="17"/>
      <c r="F221" s="17"/>
      <c r="G221" s="33"/>
      <c r="H221" s="34"/>
      <c r="I221" s="34"/>
      <c r="J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F221" s="54"/>
      <c r="AG221" s="55"/>
    </row>
    <row r="222" spans="2:33" ht="15">
      <c r="B222" s="15"/>
      <c r="C222" s="14"/>
      <c r="D222" s="21"/>
      <c r="E222" s="17"/>
      <c r="F222" s="17"/>
      <c r="G222" s="33"/>
      <c r="H222" s="34"/>
      <c r="I222" s="34"/>
      <c r="J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F222" s="54"/>
      <c r="AG222" s="55"/>
    </row>
    <row r="223" spans="2:33" ht="15">
      <c r="B223" s="15"/>
      <c r="C223" s="14"/>
      <c r="D223" s="21"/>
      <c r="E223" s="17"/>
      <c r="F223" s="17"/>
      <c r="G223" s="33"/>
      <c r="H223" s="34"/>
      <c r="I223" s="34"/>
      <c r="J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F223" s="54"/>
      <c r="AG223" s="55"/>
    </row>
    <row r="224" spans="2:33" ht="15">
      <c r="B224" s="15"/>
      <c r="C224" s="14"/>
      <c r="D224" s="21"/>
      <c r="E224" s="17"/>
      <c r="F224" s="17"/>
      <c r="G224" s="33"/>
      <c r="H224" s="34"/>
      <c r="I224" s="34"/>
      <c r="J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F224" s="54"/>
      <c r="AG224" s="55"/>
    </row>
    <row r="225" spans="2:33" ht="15">
      <c r="B225" s="15"/>
      <c r="C225" s="14"/>
      <c r="D225" s="21"/>
      <c r="E225" s="17"/>
      <c r="F225" s="17"/>
      <c r="G225" s="33"/>
      <c r="H225" s="34"/>
      <c r="I225" s="34"/>
      <c r="J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F225" s="54"/>
      <c r="AG225" s="55"/>
    </row>
    <row r="226" spans="2:33" ht="15">
      <c r="B226" s="15"/>
      <c r="C226" s="14"/>
      <c r="D226" s="21"/>
      <c r="E226" s="17"/>
      <c r="F226" s="17"/>
      <c r="G226" s="33"/>
      <c r="H226" s="34"/>
      <c r="I226" s="34"/>
      <c r="J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F226" s="54"/>
      <c r="AG226" s="55"/>
    </row>
    <row r="227" spans="2:33" ht="15">
      <c r="B227" s="15"/>
      <c r="C227" s="14"/>
      <c r="D227" s="21"/>
      <c r="E227" s="17"/>
      <c r="F227" s="17"/>
      <c r="G227" s="33"/>
      <c r="H227" s="34"/>
      <c r="I227" s="34"/>
      <c r="J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F227" s="54"/>
      <c r="AG227" s="55"/>
    </row>
    <row r="228" spans="2:33" ht="15">
      <c r="B228" s="15"/>
      <c r="C228" s="14"/>
      <c r="D228" s="21"/>
      <c r="E228" s="17"/>
      <c r="F228" s="17"/>
      <c r="G228" s="33"/>
      <c r="H228" s="34"/>
      <c r="I228" s="34"/>
      <c r="J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F228" s="54"/>
      <c r="AG228" s="55"/>
    </row>
    <row r="229" spans="2:33" ht="15">
      <c r="B229" s="15"/>
      <c r="C229" s="14"/>
      <c r="D229" s="21"/>
      <c r="E229" s="17"/>
      <c r="F229" s="17"/>
      <c r="G229" s="33"/>
      <c r="H229" s="34"/>
      <c r="I229" s="34"/>
      <c r="J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F229" s="54"/>
      <c r="AG229" s="55"/>
    </row>
    <row r="230" spans="2:33" ht="15">
      <c r="B230" s="15"/>
      <c r="C230" s="14"/>
      <c r="D230" s="21"/>
      <c r="E230" s="17"/>
      <c r="F230" s="17"/>
      <c r="G230" s="33"/>
      <c r="H230" s="34"/>
      <c r="I230" s="34"/>
      <c r="J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F230" s="54"/>
      <c r="AG230" s="55"/>
    </row>
    <row r="231" spans="2:33" ht="15">
      <c r="B231" s="15"/>
      <c r="C231" s="14"/>
      <c r="D231" s="21"/>
      <c r="E231" s="17"/>
      <c r="F231" s="17"/>
      <c r="G231" s="33"/>
      <c r="H231" s="34"/>
      <c r="I231" s="34"/>
      <c r="J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F231" s="54"/>
      <c r="AG231" s="55"/>
    </row>
    <row r="232" spans="2:33" ht="15">
      <c r="B232" s="15"/>
      <c r="C232" s="14"/>
      <c r="D232" s="21"/>
      <c r="E232" s="17"/>
      <c r="F232" s="17"/>
      <c r="G232" s="33"/>
      <c r="H232" s="34"/>
      <c r="I232" s="34"/>
      <c r="J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F232" s="54"/>
      <c r="AG232" s="55"/>
    </row>
    <row r="233" spans="2:33" ht="15">
      <c r="B233" s="15"/>
      <c r="C233" s="14"/>
      <c r="D233" s="21"/>
      <c r="E233" s="17"/>
      <c r="F233" s="17"/>
      <c r="G233" s="33"/>
      <c r="H233" s="34"/>
      <c r="I233" s="34"/>
      <c r="J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F233" s="54"/>
      <c r="AG233" s="55"/>
    </row>
    <row r="234" spans="2:33" ht="15">
      <c r="B234" s="15"/>
      <c r="C234" s="14"/>
      <c r="D234" s="21"/>
      <c r="E234" s="17"/>
      <c r="F234" s="17"/>
      <c r="G234" s="33"/>
      <c r="H234" s="34"/>
      <c r="I234" s="34"/>
      <c r="J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F234" s="54"/>
      <c r="AG234" s="55"/>
    </row>
    <row r="235" spans="2:33" ht="15">
      <c r="B235" s="15"/>
      <c r="C235" s="14"/>
      <c r="D235" s="21"/>
      <c r="E235" s="17"/>
      <c r="F235" s="17"/>
      <c r="G235" s="33"/>
      <c r="H235" s="34"/>
      <c r="I235" s="34"/>
      <c r="J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F235" s="54"/>
      <c r="AG235" s="55"/>
    </row>
    <row r="236" spans="2:33" ht="15">
      <c r="B236" s="15"/>
      <c r="C236" s="14"/>
      <c r="D236" s="21"/>
      <c r="E236" s="17"/>
      <c r="F236" s="17"/>
      <c r="G236" s="33"/>
      <c r="H236" s="34"/>
      <c r="I236" s="34"/>
      <c r="J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F236" s="54"/>
      <c r="AG236" s="55"/>
    </row>
    <row r="237" spans="2:33" ht="15">
      <c r="B237" s="15"/>
      <c r="C237" s="14"/>
      <c r="D237" s="21"/>
      <c r="E237" s="17"/>
      <c r="F237" s="17"/>
      <c r="G237" s="33"/>
      <c r="H237" s="34"/>
      <c r="I237" s="34"/>
      <c r="J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F237" s="54"/>
      <c r="AG237" s="55"/>
    </row>
    <row r="238" spans="2:33" ht="15">
      <c r="B238" s="15"/>
      <c r="C238" s="14"/>
      <c r="D238" s="21"/>
      <c r="E238" s="17"/>
      <c r="F238" s="17"/>
      <c r="G238" s="33"/>
      <c r="H238" s="34"/>
      <c r="I238" s="34"/>
      <c r="J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F238" s="54"/>
      <c r="AG238" s="55"/>
    </row>
    <row r="239" spans="2:33" ht="15">
      <c r="B239" s="15"/>
      <c r="C239" s="14"/>
      <c r="D239" s="21"/>
      <c r="E239" s="17"/>
      <c r="F239" s="17"/>
      <c r="G239" s="33"/>
      <c r="H239" s="34"/>
      <c r="I239" s="34"/>
      <c r="J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F239" s="54"/>
      <c r="AG239" s="55"/>
    </row>
    <row r="240" spans="2:33" ht="15">
      <c r="B240" s="15"/>
      <c r="C240" s="14"/>
      <c r="D240" s="21"/>
      <c r="E240" s="17"/>
      <c r="F240" s="17"/>
      <c r="G240" s="33"/>
      <c r="H240" s="34"/>
      <c r="I240" s="34"/>
      <c r="J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F240" s="54"/>
      <c r="AG240" s="55"/>
    </row>
    <row r="241" spans="2:33" ht="15">
      <c r="B241" s="15"/>
      <c r="C241" s="14"/>
      <c r="D241" s="21"/>
      <c r="E241" s="17"/>
      <c r="F241" s="17"/>
      <c r="G241" s="33"/>
      <c r="H241" s="34"/>
      <c r="I241" s="34"/>
      <c r="J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F241" s="54"/>
      <c r="AG241" s="55"/>
    </row>
    <row r="242" spans="2:33" ht="15">
      <c r="B242" s="15"/>
      <c r="C242" s="14"/>
      <c r="D242" s="21"/>
      <c r="E242" s="17"/>
      <c r="F242" s="17"/>
      <c r="G242" s="33"/>
      <c r="H242" s="34"/>
      <c r="I242" s="34"/>
      <c r="J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F242" s="54"/>
      <c r="AG242" s="55"/>
    </row>
    <row r="243" spans="2:33" ht="15">
      <c r="B243" s="15"/>
      <c r="C243" s="14"/>
      <c r="D243" s="21"/>
      <c r="E243" s="17"/>
      <c r="F243" s="17"/>
      <c r="G243" s="33"/>
      <c r="H243" s="34"/>
      <c r="I243" s="34"/>
      <c r="J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F243" s="54"/>
      <c r="AG243" s="55"/>
    </row>
    <row r="244" spans="2:33" ht="15">
      <c r="B244" s="15"/>
      <c r="C244" s="14"/>
      <c r="D244" s="21"/>
      <c r="E244" s="17"/>
      <c r="F244" s="17"/>
      <c r="G244" s="33"/>
      <c r="H244" s="39"/>
      <c r="I244" s="34"/>
      <c r="J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F244" s="54"/>
      <c r="AG244" s="55"/>
    </row>
    <row r="245" spans="2:33" ht="15">
      <c r="B245" s="15"/>
      <c r="C245" s="14"/>
      <c r="D245" s="21"/>
      <c r="E245" s="17"/>
      <c r="F245" s="17"/>
      <c r="G245" s="33"/>
      <c r="H245" s="39"/>
      <c r="I245" s="34"/>
      <c r="J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F245" s="54"/>
      <c r="AG245" s="55"/>
    </row>
    <row r="246" spans="2:33" ht="15">
      <c r="B246" s="15"/>
      <c r="C246" s="14"/>
      <c r="D246" s="21"/>
      <c r="E246" s="17"/>
      <c r="F246" s="17"/>
      <c r="G246" s="33"/>
      <c r="H246" s="39"/>
      <c r="I246" s="34"/>
      <c r="J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F246" s="54"/>
      <c r="AG246" s="55"/>
    </row>
    <row r="247" spans="2:33" ht="15">
      <c r="B247" s="15"/>
      <c r="C247" s="14"/>
      <c r="D247" s="21"/>
      <c r="E247" s="17"/>
      <c r="F247" s="17"/>
      <c r="G247" s="33"/>
      <c r="H247" s="39"/>
      <c r="I247" s="34"/>
      <c r="J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F247" s="54"/>
      <c r="AG247" s="55"/>
    </row>
    <row r="248" spans="2:33" ht="15">
      <c r="B248" s="15"/>
      <c r="C248" s="14"/>
      <c r="D248" s="21"/>
      <c r="E248" s="17"/>
      <c r="F248" s="17"/>
      <c r="G248" s="33"/>
      <c r="H248" s="39"/>
      <c r="I248" s="34"/>
      <c r="J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F248" s="54"/>
      <c r="AG248" s="55"/>
    </row>
    <row r="249" spans="2:33" ht="15">
      <c r="B249" s="15"/>
      <c r="C249" s="14"/>
      <c r="D249" s="21"/>
      <c r="E249" s="17"/>
      <c r="F249" s="17"/>
      <c r="G249" s="33"/>
      <c r="H249" s="39"/>
      <c r="I249" s="34"/>
      <c r="J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F249" s="54"/>
      <c r="AG249" s="55"/>
    </row>
    <row r="250" spans="2:33" ht="15">
      <c r="B250" s="15"/>
      <c r="C250" s="14"/>
      <c r="D250" s="21"/>
      <c r="E250" s="17"/>
      <c r="F250" s="17"/>
      <c r="G250" s="33"/>
      <c r="H250" s="39"/>
      <c r="I250" s="34"/>
      <c r="J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F250" s="54"/>
      <c r="AG250" s="55"/>
    </row>
    <row r="251" spans="2:33" ht="15">
      <c r="B251" s="15"/>
      <c r="C251" s="14"/>
      <c r="D251" s="21"/>
      <c r="E251" s="17"/>
      <c r="F251" s="17"/>
      <c r="G251" s="33"/>
      <c r="H251" s="39"/>
      <c r="I251" s="34"/>
      <c r="J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F251" s="54"/>
      <c r="AG251" s="55"/>
    </row>
    <row r="252" spans="2:33" ht="15">
      <c r="B252" s="15"/>
      <c r="C252" s="14"/>
      <c r="D252" s="21"/>
      <c r="E252" s="17"/>
      <c r="F252" s="17"/>
      <c r="G252" s="33"/>
      <c r="H252" s="39"/>
      <c r="I252" s="34"/>
      <c r="J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F252" s="54"/>
      <c r="AG252" s="55"/>
    </row>
    <row r="253" spans="2:33" ht="15">
      <c r="B253" s="15"/>
      <c r="C253" s="14"/>
      <c r="D253" s="21"/>
      <c r="E253" s="17"/>
      <c r="F253" s="17"/>
      <c r="G253" s="33"/>
      <c r="H253" s="39"/>
      <c r="I253" s="34"/>
      <c r="J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F253" s="54"/>
      <c r="AG253" s="55"/>
    </row>
    <row r="254" spans="2:33" ht="15">
      <c r="B254" s="15"/>
      <c r="C254" s="14"/>
      <c r="D254" s="21"/>
      <c r="E254" s="17"/>
      <c r="F254" s="17"/>
      <c r="G254" s="33"/>
      <c r="H254" s="39"/>
      <c r="I254" s="34"/>
      <c r="J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F254" s="54"/>
      <c r="AG254" s="55"/>
    </row>
    <row r="255" spans="2:33" ht="15">
      <c r="B255" s="15"/>
      <c r="C255" s="14"/>
      <c r="D255" s="21"/>
      <c r="E255" s="17"/>
      <c r="F255" s="17"/>
      <c r="G255" s="33"/>
      <c r="H255" s="39"/>
      <c r="I255" s="34"/>
      <c r="J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F255" s="54"/>
      <c r="AG255" s="55"/>
    </row>
    <row r="256" spans="2:33" ht="15">
      <c r="B256" s="15"/>
      <c r="C256" s="14"/>
      <c r="D256" s="21"/>
      <c r="E256" s="17"/>
      <c r="F256" s="17"/>
      <c r="G256" s="33"/>
      <c r="H256" s="39"/>
      <c r="I256" s="34"/>
      <c r="J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F256" s="54"/>
      <c r="AG256" s="55"/>
    </row>
    <row r="257" spans="2:33" ht="15">
      <c r="B257" s="15"/>
      <c r="C257" s="14"/>
      <c r="D257" s="21"/>
      <c r="E257" s="17"/>
      <c r="F257" s="17"/>
      <c r="G257" s="33"/>
      <c r="H257" s="39"/>
      <c r="I257" s="34"/>
      <c r="J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F257" s="54"/>
      <c r="AG257" s="55"/>
    </row>
    <row r="258" spans="2:33" ht="15">
      <c r="B258" s="15"/>
      <c r="C258" s="14"/>
      <c r="D258" s="21"/>
      <c r="E258" s="17"/>
      <c r="F258" s="17"/>
      <c r="G258" s="33"/>
      <c r="H258" s="39"/>
      <c r="I258" s="34"/>
      <c r="J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F258" s="54"/>
      <c r="AG258" s="55"/>
    </row>
    <row r="259" spans="2:33" ht="15">
      <c r="B259" s="15"/>
      <c r="C259" s="14"/>
      <c r="D259" s="21"/>
      <c r="E259" s="17"/>
      <c r="F259" s="17"/>
      <c r="G259" s="33"/>
      <c r="H259" s="39"/>
      <c r="I259" s="34"/>
      <c r="J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F259" s="54"/>
      <c r="AG259" s="55"/>
    </row>
    <row r="260" spans="2:33" ht="15">
      <c r="B260" s="15"/>
      <c r="C260" s="14"/>
      <c r="D260" s="21"/>
      <c r="E260" s="17"/>
      <c r="F260" s="17"/>
      <c r="G260" s="33"/>
      <c r="H260" s="39"/>
      <c r="I260" s="34"/>
      <c r="J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F260" s="54"/>
      <c r="AG260" s="55"/>
    </row>
    <row r="261" spans="2:33" ht="15">
      <c r="B261" s="15"/>
      <c r="C261" s="14"/>
      <c r="D261" s="21"/>
      <c r="E261" s="17"/>
      <c r="F261" s="17"/>
      <c r="G261" s="33"/>
      <c r="H261" s="39"/>
      <c r="I261" s="34"/>
      <c r="J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F261" s="54"/>
      <c r="AG261" s="55"/>
    </row>
    <row r="262" spans="2:33" ht="15">
      <c r="B262" s="15"/>
      <c r="C262" s="14"/>
      <c r="D262" s="21"/>
      <c r="E262" s="17"/>
      <c r="F262" s="17"/>
      <c r="G262" s="33"/>
      <c r="H262" s="39"/>
      <c r="I262" s="34"/>
      <c r="J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F262" s="54"/>
      <c r="AG262" s="55"/>
    </row>
    <row r="263" spans="2:33" ht="15">
      <c r="B263" s="15"/>
      <c r="C263" s="14"/>
      <c r="D263" s="21"/>
      <c r="E263" s="17"/>
      <c r="F263" s="17"/>
      <c r="G263" s="33"/>
      <c r="H263" s="39"/>
      <c r="I263" s="34"/>
      <c r="J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F263" s="54"/>
      <c r="AG263" s="55"/>
    </row>
    <row r="264" spans="2:33" ht="15">
      <c r="B264" s="15"/>
      <c r="C264" s="14"/>
      <c r="D264" s="21"/>
      <c r="E264" s="17"/>
      <c r="F264" s="17"/>
      <c r="G264" s="33"/>
      <c r="H264" s="39"/>
      <c r="I264" s="34"/>
      <c r="J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F264" s="54"/>
      <c r="AG264" s="55"/>
    </row>
    <row r="265" spans="2:33" ht="15">
      <c r="B265" s="15"/>
      <c r="C265" s="14"/>
      <c r="D265" s="21"/>
      <c r="E265" s="17"/>
      <c r="F265" s="17"/>
      <c r="G265" s="33"/>
      <c r="H265" s="39"/>
      <c r="I265" s="34"/>
      <c r="J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F265" s="54"/>
      <c r="AG265" s="55"/>
    </row>
    <row r="266" spans="2:33" ht="15">
      <c r="B266" s="15"/>
      <c r="C266" s="14"/>
      <c r="D266" s="21"/>
      <c r="E266" s="17"/>
      <c r="F266" s="17"/>
      <c r="G266" s="33"/>
      <c r="H266" s="39"/>
      <c r="I266" s="34"/>
      <c r="J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F266" s="54"/>
      <c r="AG266" s="55"/>
    </row>
    <row r="267" spans="2:33" ht="15">
      <c r="B267" s="15"/>
      <c r="C267" s="14"/>
      <c r="D267" s="21"/>
      <c r="E267" s="17"/>
      <c r="F267" s="17"/>
      <c r="G267" s="33"/>
      <c r="H267" s="39"/>
      <c r="I267" s="34"/>
      <c r="J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F267" s="54"/>
      <c r="AG267" s="55"/>
    </row>
    <row r="268" spans="2:33" ht="15">
      <c r="B268" s="15"/>
      <c r="C268" s="14"/>
      <c r="D268" s="21"/>
      <c r="E268" s="17"/>
      <c r="F268" s="17"/>
      <c r="G268" s="33"/>
      <c r="H268" s="39"/>
      <c r="I268" s="34"/>
      <c r="J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F268" s="54"/>
      <c r="AG268" s="55"/>
    </row>
    <row r="269" spans="2:33" ht="15">
      <c r="B269" s="15"/>
      <c r="C269" s="14"/>
      <c r="D269" s="21"/>
      <c r="E269" s="17"/>
      <c r="F269" s="17"/>
      <c r="G269" s="33"/>
      <c r="H269" s="39"/>
      <c r="I269" s="34"/>
      <c r="J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F269" s="54"/>
      <c r="AG269" s="55"/>
    </row>
    <row r="270" spans="2:33" ht="15">
      <c r="B270" s="15"/>
      <c r="C270" s="14"/>
      <c r="D270" s="21"/>
      <c r="E270" s="17"/>
      <c r="F270" s="17"/>
      <c r="G270" s="33"/>
      <c r="H270" s="39"/>
      <c r="I270" s="34"/>
      <c r="J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F270" s="54"/>
      <c r="AG270" s="55"/>
    </row>
    <row r="271" spans="2:33" ht="15">
      <c r="B271" s="15"/>
      <c r="C271" s="14"/>
      <c r="D271" s="21"/>
      <c r="E271" s="17"/>
      <c r="F271" s="17"/>
      <c r="G271" s="33"/>
      <c r="H271" s="39"/>
      <c r="I271" s="34"/>
      <c r="J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F271" s="54"/>
      <c r="AG271" s="55"/>
    </row>
    <row r="272" spans="2:33" ht="15">
      <c r="B272" s="15"/>
      <c r="C272" s="14"/>
      <c r="D272" s="21"/>
      <c r="E272" s="17"/>
      <c r="F272" s="17"/>
      <c r="G272" s="33"/>
      <c r="H272" s="39"/>
      <c r="I272" s="34"/>
      <c r="J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F272" s="54"/>
      <c r="AG272" s="55"/>
    </row>
    <row r="273" spans="2:33" ht="15">
      <c r="B273" s="15"/>
      <c r="C273" s="14"/>
      <c r="D273" s="21"/>
      <c r="E273" s="17"/>
      <c r="F273" s="17"/>
      <c r="G273" s="33"/>
      <c r="H273" s="39"/>
      <c r="I273" s="34"/>
      <c r="J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F273" s="54"/>
      <c r="AG273" s="55"/>
    </row>
    <row r="274" spans="2:33" ht="15">
      <c r="B274" s="15"/>
      <c r="C274" s="14"/>
      <c r="D274" s="21"/>
      <c r="E274" s="17"/>
      <c r="F274" s="17"/>
      <c r="G274" s="33"/>
      <c r="H274" s="39"/>
      <c r="I274" s="34"/>
      <c r="J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F274" s="54"/>
      <c r="AG274" s="55"/>
    </row>
    <row r="275" spans="2:33" ht="15">
      <c r="B275" s="15"/>
      <c r="C275" s="14"/>
      <c r="D275" s="21"/>
      <c r="E275" s="17"/>
      <c r="F275" s="17"/>
      <c r="G275" s="33"/>
      <c r="H275" s="39"/>
      <c r="I275" s="34"/>
      <c r="J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F275" s="54"/>
      <c r="AG275" s="55"/>
    </row>
    <row r="276" spans="2:33" ht="15">
      <c r="B276" s="15"/>
      <c r="C276" s="14"/>
      <c r="D276" s="21"/>
      <c r="E276" s="17"/>
      <c r="F276" s="17"/>
      <c r="G276" s="33"/>
      <c r="H276" s="39"/>
      <c r="I276" s="34"/>
      <c r="J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F276" s="54"/>
      <c r="AG276" s="55"/>
    </row>
    <row r="277" spans="2:33" ht="15">
      <c r="B277" s="15"/>
      <c r="C277" s="14"/>
      <c r="D277" s="21"/>
      <c r="E277" s="17"/>
      <c r="F277" s="17"/>
      <c r="G277" s="33"/>
      <c r="H277" s="39"/>
      <c r="I277" s="34"/>
      <c r="J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F277" s="54"/>
      <c r="AG277" s="55"/>
    </row>
    <row r="278" spans="2:33" ht="15">
      <c r="B278" s="15"/>
      <c r="C278" s="14"/>
      <c r="D278" s="21"/>
      <c r="E278" s="17"/>
      <c r="F278" s="17"/>
      <c r="G278" s="33"/>
      <c r="H278" s="39"/>
      <c r="I278" s="34"/>
      <c r="J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F278" s="54"/>
      <c r="AG278" s="55"/>
    </row>
    <row r="279" spans="2:33" ht="15">
      <c r="B279" s="15"/>
      <c r="C279" s="14"/>
      <c r="D279" s="21"/>
      <c r="E279" s="17"/>
      <c r="F279" s="17"/>
      <c r="G279" s="33"/>
      <c r="H279" s="39"/>
      <c r="I279" s="34"/>
      <c r="J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F279" s="54"/>
      <c r="AG279" s="55"/>
    </row>
    <row r="280" spans="2:33" ht="15">
      <c r="B280" s="15"/>
      <c r="C280" s="14"/>
      <c r="D280" s="21"/>
      <c r="E280" s="17"/>
      <c r="F280" s="17"/>
      <c r="G280" s="33"/>
      <c r="H280" s="39"/>
      <c r="I280" s="34"/>
      <c r="J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F280" s="54"/>
      <c r="AG280" s="55"/>
    </row>
    <row r="281" spans="2:33" ht="15">
      <c r="B281" s="15"/>
      <c r="C281" s="14"/>
      <c r="D281" s="21"/>
      <c r="E281" s="17"/>
      <c r="F281" s="17"/>
      <c r="G281" s="33"/>
      <c r="H281" s="39"/>
      <c r="I281" s="34"/>
      <c r="J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F281" s="54"/>
      <c r="AG281" s="55"/>
    </row>
    <row r="282" spans="2:33" ht="15">
      <c r="B282" s="15"/>
      <c r="C282" s="14"/>
      <c r="D282" s="21"/>
      <c r="E282" s="17"/>
      <c r="F282" s="17"/>
      <c r="G282" s="33"/>
      <c r="H282" s="39"/>
      <c r="I282" s="34"/>
      <c r="J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F282" s="54"/>
      <c r="AG282" s="55"/>
    </row>
    <row r="283" spans="2:33" ht="15">
      <c r="B283" s="15"/>
      <c r="C283" s="14"/>
      <c r="D283" s="21"/>
      <c r="E283" s="17"/>
      <c r="F283" s="17"/>
      <c r="G283" s="33"/>
      <c r="H283" s="39"/>
      <c r="I283" s="34"/>
      <c r="J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F283" s="54"/>
      <c r="AG283" s="55"/>
    </row>
    <row r="284" spans="2:33" ht="15">
      <c r="B284" s="15"/>
      <c r="C284" s="14"/>
      <c r="D284" s="21"/>
      <c r="E284" s="17"/>
      <c r="F284" s="17"/>
      <c r="G284" s="33"/>
      <c r="H284" s="39"/>
      <c r="I284" s="34"/>
      <c r="J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F284" s="54"/>
      <c r="AG284" s="55"/>
    </row>
    <row r="285" spans="2:33" ht="15">
      <c r="B285" s="15"/>
      <c r="C285" s="14"/>
      <c r="D285" s="21"/>
      <c r="E285" s="17"/>
      <c r="F285" s="17"/>
      <c r="G285" s="33"/>
      <c r="H285" s="39"/>
      <c r="I285" s="34"/>
      <c r="J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F285" s="54"/>
      <c r="AG285" s="55"/>
    </row>
    <row r="286" spans="2:33" ht="15">
      <c r="B286" s="15"/>
      <c r="C286" s="14"/>
      <c r="D286" s="21"/>
      <c r="E286" s="17"/>
      <c r="F286" s="17"/>
      <c r="G286" s="33"/>
      <c r="H286" s="39"/>
      <c r="I286" s="34"/>
      <c r="J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F286" s="54"/>
      <c r="AG286" s="55"/>
    </row>
    <row r="287" spans="2:33" ht="15">
      <c r="B287" s="15"/>
      <c r="C287" s="14"/>
      <c r="D287" s="21"/>
      <c r="E287" s="17"/>
      <c r="F287" s="17"/>
      <c r="G287" s="33"/>
      <c r="H287" s="39"/>
      <c r="I287" s="34"/>
      <c r="J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F287" s="54"/>
      <c r="AG287" s="55"/>
    </row>
    <row r="288" spans="2:33" ht="15">
      <c r="B288" s="15"/>
      <c r="C288" s="14"/>
      <c r="D288" s="21"/>
      <c r="E288" s="17"/>
      <c r="F288" s="17"/>
      <c r="G288" s="33"/>
      <c r="H288" s="39"/>
      <c r="I288" s="34"/>
      <c r="J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F288" s="54"/>
      <c r="AG288" s="55"/>
    </row>
    <row r="289" spans="2:33" ht="15">
      <c r="B289" s="15"/>
      <c r="C289" s="14"/>
      <c r="D289" s="21"/>
      <c r="E289" s="17"/>
      <c r="F289" s="17"/>
      <c r="G289" s="33"/>
      <c r="H289" s="39"/>
      <c r="I289" s="34"/>
      <c r="J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F289" s="54"/>
      <c r="AG289" s="55"/>
    </row>
    <row r="290" spans="2:33" ht="15">
      <c r="B290" s="15"/>
      <c r="C290" s="14"/>
      <c r="D290" s="21"/>
      <c r="E290" s="17"/>
      <c r="F290" s="17"/>
      <c r="G290" s="33"/>
      <c r="H290" s="39"/>
      <c r="I290" s="34"/>
      <c r="J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F290" s="54"/>
      <c r="AG290" s="55"/>
    </row>
    <row r="291" spans="2:33" ht="15">
      <c r="B291" s="15"/>
      <c r="C291" s="14"/>
      <c r="D291" s="21"/>
      <c r="E291" s="17"/>
      <c r="F291" s="17"/>
      <c r="G291" s="33"/>
      <c r="H291" s="39"/>
      <c r="I291" s="34"/>
      <c r="J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F291" s="54"/>
      <c r="AG291" s="55"/>
    </row>
    <row r="292" spans="2:33" ht="15">
      <c r="B292" s="15"/>
      <c r="C292" s="14"/>
      <c r="D292" s="21"/>
      <c r="E292" s="17"/>
      <c r="F292" s="17"/>
      <c r="G292" s="33"/>
      <c r="H292" s="39"/>
      <c r="I292" s="34"/>
      <c r="J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F292" s="54"/>
      <c r="AG292" s="55"/>
    </row>
    <row r="293" spans="2:33" ht="15">
      <c r="B293" s="15"/>
      <c r="C293" s="14"/>
      <c r="D293" s="21"/>
      <c r="E293" s="17"/>
      <c r="F293" s="17"/>
      <c r="G293" s="33"/>
      <c r="H293" s="39"/>
      <c r="I293" s="34"/>
      <c r="J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F293" s="54"/>
      <c r="AG293" s="55"/>
    </row>
    <row r="294" spans="2:33" ht="15">
      <c r="B294" s="15"/>
      <c r="C294" s="14"/>
      <c r="D294" s="21"/>
      <c r="E294" s="17"/>
      <c r="F294" s="17"/>
      <c r="G294" s="33"/>
      <c r="H294" s="39"/>
      <c r="I294" s="34"/>
      <c r="J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F294" s="54"/>
      <c r="AG294" s="55"/>
    </row>
    <row r="295" spans="2:33" ht="15">
      <c r="B295" s="15"/>
      <c r="C295" s="14"/>
      <c r="D295" s="21"/>
      <c r="E295" s="17"/>
      <c r="F295" s="17"/>
      <c r="G295" s="33"/>
      <c r="H295" s="39"/>
      <c r="I295" s="34"/>
      <c r="J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F295" s="54"/>
      <c r="AG295" s="55"/>
    </row>
    <row r="296" spans="2:33" ht="15">
      <c r="B296" s="15"/>
      <c r="C296" s="14"/>
      <c r="D296" s="21"/>
      <c r="E296" s="17"/>
      <c r="F296" s="17"/>
      <c r="G296" s="33"/>
      <c r="H296" s="39"/>
      <c r="I296" s="34"/>
      <c r="J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F296" s="54"/>
      <c r="AG296" s="55"/>
    </row>
    <row r="297" spans="2:33" ht="15">
      <c r="B297" s="15"/>
      <c r="C297" s="14"/>
      <c r="D297" s="21"/>
      <c r="E297" s="17"/>
      <c r="F297" s="17"/>
      <c r="G297" s="33"/>
      <c r="H297" s="39"/>
      <c r="I297" s="34"/>
      <c r="J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F297" s="54"/>
      <c r="AG297" s="55"/>
    </row>
    <row r="298" spans="2:33" ht="15">
      <c r="B298" s="15"/>
      <c r="C298" s="14"/>
      <c r="D298" s="21"/>
      <c r="E298" s="17"/>
      <c r="F298" s="17"/>
      <c r="G298" s="33"/>
      <c r="H298" s="39"/>
      <c r="I298" s="34"/>
      <c r="J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F298" s="54"/>
      <c r="AG298" s="55"/>
    </row>
    <row r="299" spans="2:33" ht="15">
      <c r="B299" s="15"/>
      <c r="C299" s="14"/>
      <c r="D299" s="21"/>
      <c r="E299" s="17"/>
      <c r="F299" s="17"/>
      <c r="G299" s="33"/>
      <c r="H299" s="39"/>
      <c r="I299" s="34"/>
      <c r="J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F299" s="54"/>
      <c r="AG299" s="55"/>
    </row>
    <row r="300" spans="2:33" ht="15">
      <c r="B300" s="15"/>
      <c r="C300" s="14"/>
      <c r="D300" s="21"/>
      <c r="E300" s="17"/>
      <c r="F300" s="17"/>
      <c r="G300" s="33"/>
      <c r="H300" s="39"/>
      <c r="I300" s="34"/>
      <c r="J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F300" s="54"/>
      <c r="AG300" s="55"/>
    </row>
    <row r="301" spans="2:33" ht="15">
      <c r="B301" s="15"/>
      <c r="C301" s="14"/>
      <c r="D301" s="21"/>
      <c r="E301" s="17"/>
      <c r="F301" s="17"/>
      <c r="G301" s="33"/>
      <c r="H301" s="39"/>
      <c r="I301" s="34"/>
      <c r="J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F301" s="54"/>
      <c r="AG301" s="55"/>
    </row>
    <row r="302" spans="2:33" ht="15">
      <c r="B302" s="15"/>
      <c r="C302" s="14"/>
      <c r="D302" s="21"/>
      <c r="E302" s="17"/>
      <c r="F302" s="17"/>
      <c r="G302" s="33"/>
      <c r="H302" s="39"/>
      <c r="I302" s="34"/>
      <c r="J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F302" s="54"/>
      <c r="AG302" s="55"/>
    </row>
    <row r="303" spans="2:33" ht="15">
      <c r="B303" s="15"/>
      <c r="C303" s="14"/>
      <c r="D303" s="21"/>
      <c r="E303" s="17"/>
      <c r="F303" s="17"/>
      <c r="G303" s="33"/>
      <c r="H303" s="39"/>
      <c r="I303" s="34"/>
      <c r="J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F303" s="54"/>
      <c r="AG303" s="55"/>
    </row>
    <row r="304" spans="2:33" ht="15">
      <c r="B304" s="15"/>
      <c r="C304" s="14"/>
      <c r="D304" s="21"/>
      <c r="E304" s="17"/>
      <c r="F304" s="17"/>
      <c r="G304" s="33"/>
      <c r="H304" s="39"/>
      <c r="I304" s="34"/>
      <c r="J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F304" s="54"/>
      <c r="AG304" s="55"/>
    </row>
    <row r="305" spans="2:33" ht="15">
      <c r="B305" s="15"/>
      <c r="C305" s="14"/>
      <c r="D305" s="21"/>
      <c r="E305" s="17"/>
      <c r="F305" s="17"/>
      <c r="G305" s="33"/>
      <c r="H305" s="39"/>
      <c r="I305" s="34"/>
      <c r="J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F305" s="54"/>
      <c r="AG305" s="55"/>
    </row>
    <row r="306" spans="2:33" ht="15">
      <c r="B306" s="15"/>
      <c r="C306" s="14"/>
      <c r="D306" s="21"/>
      <c r="E306" s="17"/>
      <c r="F306" s="17"/>
      <c r="G306" s="33"/>
      <c r="H306" s="39"/>
      <c r="I306" s="34"/>
      <c r="J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F306" s="54"/>
      <c r="AG306" s="55"/>
    </row>
    <row r="307" spans="2:33" ht="15">
      <c r="B307" s="15"/>
      <c r="C307" s="14"/>
      <c r="D307" s="21"/>
      <c r="E307" s="17"/>
      <c r="F307" s="17"/>
      <c r="G307" s="33"/>
      <c r="H307" s="39"/>
      <c r="I307" s="34"/>
      <c r="J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F307" s="54"/>
      <c r="AG307" s="55"/>
    </row>
    <row r="308" spans="2:33" ht="15">
      <c r="B308" s="15"/>
      <c r="C308" s="14"/>
      <c r="D308" s="21"/>
      <c r="E308" s="17"/>
      <c r="F308" s="17"/>
      <c r="G308" s="33"/>
      <c r="H308" s="39"/>
      <c r="I308" s="34"/>
      <c r="J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F308" s="54"/>
      <c r="AG308" s="55"/>
    </row>
    <row r="309" spans="2:33" ht="15">
      <c r="B309" s="15"/>
      <c r="C309" s="14"/>
      <c r="D309" s="21"/>
      <c r="E309" s="17"/>
      <c r="F309" s="17"/>
      <c r="G309" s="33"/>
      <c r="H309" s="34"/>
      <c r="I309" s="34"/>
      <c r="J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F309" s="54"/>
      <c r="AG309" s="55"/>
    </row>
    <row r="310" spans="2:33" ht="15">
      <c r="B310" s="15"/>
      <c r="C310" s="14"/>
      <c r="D310" s="21"/>
      <c r="E310" s="17"/>
      <c r="F310" s="17"/>
      <c r="G310" s="33"/>
      <c r="H310" s="34"/>
      <c r="I310" s="34"/>
      <c r="J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F310" s="54"/>
      <c r="AG310" s="55"/>
    </row>
    <row r="311" spans="2:33" ht="15">
      <c r="B311" s="15"/>
      <c r="C311" s="14"/>
      <c r="D311" s="21"/>
      <c r="E311" s="17"/>
      <c r="F311" s="17"/>
      <c r="G311" s="33"/>
      <c r="H311" s="34"/>
      <c r="I311" s="34"/>
      <c r="J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F311" s="54"/>
      <c r="AG311" s="55"/>
    </row>
    <row r="312" spans="2:33" ht="15">
      <c r="B312" s="15"/>
      <c r="C312" s="14"/>
      <c r="D312" s="21"/>
      <c r="E312" s="17"/>
      <c r="F312" s="17"/>
      <c r="G312" s="33"/>
      <c r="H312" s="34"/>
      <c r="I312" s="34"/>
      <c r="J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F312" s="54"/>
      <c r="AG312" s="55"/>
    </row>
    <row r="313" spans="2:33" ht="15">
      <c r="B313" s="15"/>
      <c r="C313" s="14"/>
      <c r="D313" s="21"/>
      <c r="E313" s="17"/>
      <c r="F313" s="17"/>
      <c r="G313" s="33"/>
      <c r="H313" s="34"/>
      <c r="I313" s="34"/>
      <c r="J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F313" s="54"/>
      <c r="AG313" s="55"/>
    </row>
    <row r="314" spans="2:33" ht="15">
      <c r="B314" s="15"/>
      <c r="C314" s="14"/>
      <c r="D314" s="21"/>
      <c r="E314" s="17"/>
      <c r="F314" s="17"/>
      <c r="G314" s="33"/>
      <c r="H314" s="34"/>
      <c r="I314" s="34"/>
      <c r="J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F314" s="54"/>
      <c r="AG314" s="55"/>
    </row>
    <row r="315" spans="2:33" ht="15">
      <c r="B315" s="15"/>
      <c r="C315" s="14"/>
      <c r="D315" s="21"/>
      <c r="E315" s="17"/>
      <c r="F315" s="17"/>
      <c r="G315" s="33"/>
      <c r="H315" s="34"/>
      <c r="I315" s="34"/>
      <c r="J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F315" s="54"/>
      <c r="AG315" s="55"/>
    </row>
    <row r="316" spans="2:33" ht="15">
      <c r="B316" s="15"/>
      <c r="C316" s="14"/>
      <c r="D316" s="21"/>
      <c r="E316" s="17"/>
      <c r="F316" s="17"/>
      <c r="G316" s="33"/>
      <c r="H316" s="34"/>
      <c r="I316" s="34"/>
      <c r="J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F316" s="54"/>
      <c r="AG316" s="55"/>
    </row>
    <row r="317" spans="2:33" ht="15">
      <c r="B317" s="15"/>
      <c r="C317" s="14"/>
      <c r="D317" s="21"/>
      <c r="E317" s="17"/>
      <c r="F317" s="17"/>
      <c r="G317" s="33"/>
      <c r="H317" s="34"/>
      <c r="I317" s="34"/>
      <c r="J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F317" s="54"/>
      <c r="AG317" s="55"/>
    </row>
    <row r="318" spans="2:33" ht="15">
      <c r="B318" s="15"/>
      <c r="C318" s="14"/>
      <c r="D318" s="21"/>
      <c r="E318" s="17"/>
      <c r="F318" s="17"/>
      <c r="G318" s="33"/>
      <c r="H318" s="34"/>
      <c r="I318" s="34"/>
      <c r="J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F318" s="54"/>
      <c r="AG318" s="55"/>
    </row>
    <row r="319" spans="2:33" ht="15">
      <c r="B319" s="15"/>
      <c r="C319" s="14"/>
      <c r="D319" s="21"/>
      <c r="E319" s="17"/>
      <c r="F319" s="17"/>
      <c r="G319" s="33"/>
      <c r="H319" s="34"/>
      <c r="I319" s="34"/>
      <c r="J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F319" s="54"/>
      <c r="AG319" s="55"/>
    </row>
    <row r="320" spans="2:33" ht="15">
      <c r="B320" s="15"/>
      <c r="C320" s="14"/>
      <c r="D320" s="21"/>
      <c r="E320" s="17"/>
      <c r="F320" s="17"/>
      <c r="G320" s="33"/>
      <c r="H320" s="34"/>
      <c r="I320" s="34"/>
      <c r="J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F320" s="54"/>
      <c r="AG320" s="55"/>
    </row>
    <row r="321" spans="2:33" ht="15">
      <c r="B321" s="15"/>
      <c r="C321" s="14"/>
      <c r="D321" s="21"/>
      <c r="E321" s="17"/>
      <c r="F321" s="17"/>
      <c r="G321" s="33"/>
      <c r="H321" s="34"/>
      <c r="I321" s="34"/>
      <c r="J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F321" s="54"/>
      <c r="AG321" s="55"/>
    </row>
    <row r="322" spans="2:33" ht="15">
      <c r="B322" s="15"/>
      <c r="C322" s="14"/>
      <c r="D322" s="21"/>
      <c r="E322" s="17"/>
      <c r="F322" s="17"/>
      <c r="G322" s="33"/>
      <c r="H322" s="34"/>
      <c r="I322" s="34"/>
      <c r="J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F322" s="54"/>
      <c r="AG322" s="55"/>
    </row>
    <row r="323" spans="2:33" ht="15">
      <c r="B323" s="15"/>
      <c r="C323" s="14"/>
      <c r="D323" s="21"/>
      <c r="E323" s="17"/>
      <c r="F323" s="17"/>
      <c r="G323" s="33"/>
      <c r="H323" s="34"/>
      <c r="I323" s="34"/>
      <c r="J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F323" s="54"/>
      <c r="AG323" s="55"/>
    </row>
    <row r="324" spans="2:33" ht="15">
      <c r="B324" s="15"/>
      <c r="C324" s="14"/>
      <c r="D324" s="21"/>
      <c r="E324" s="17"/>
      <c r="F324" s="17"/>
      <c r="G324" s="33"/>
      <c r="H324" s="34"/>
      <c r="I324" s="34"/>
      <c r="J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F324" s="54"/>
      <c r="AG324" s="55"/>
    </row>
    <row r="325" spans="2:33" ht="15">
      <c r="B325" s="15"/>
      <c r="C325" s="14"/>
      <c r="D325" s="21"/>
      <c r="E325" s="17"/>
      <c r="F325" s="17"/>
      <c r="H325" s="44"/>
      <c r="I325" s="34"/>
      <c r="J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F325" s="54"/>
      <c r="AG325" s="55"/>
    </row>
    <row r="326" spans="2:33" ht="15">
      <c r="B326" s="15"/>
      <c r="C326" s="14"/>
      <c r="D326" s="21"/>
      <c r="E326" s="17"/>
      <c r="F326" s="17"/>
      <c r="H326" s="31"/>
      <c r="I326" s="34"/>
      <c r="J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F326" s="54"/>
      <c r="AG326" s="55"/>
    </row>
    <row r="327" spans="2:33" ht="15">
      <c r="B327" s="15"/>
      <c r="C327" s="14"/>
      <c r="D327" s="21"/>
      <c r="E327" s="17"/>
      <c r="F327" s="17"/>
      <c r="H327" s="30"/>
      <c r="I327" s="41"/>
      <c r="J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F327" s="54"/>
      <c r="AG327" s="55"/>
    </row>
    <row r="328" spans="2:33" ht="15">
      <c r="B328" s="15"/>
      <c r="C328" s="14"/>
      <c r="D328" s="21"/>
      <c r="E328" s="17"/>
      <c r="F328" s="17"/>
      <c r="H328" s="30"/>
      <c r="I328" s="30"/>
      <c r="J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F328" s="54"/>
      <c r="AG328" s="55"/>
    </row>
    <row r="329" spans="2:33" ht="15">
      <c r="B329" s="15"/>
      <c r="C329" s="14"/>
      <c r="D329" s="21"/>
      <c r="E329" s="17"/>
      <c r="F329" s="17"/>
      <c r="H329" s="30"/>
      <c r="I329" s="30"/>
      <c r="J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F329" s="54"/>
      <c r="AG329" s="55"/>
    </row>
    <row r="330" spans="2:33" ht="15">
      <c r="B330" s="15"/>
      <c r="C330" s="14"/>
      <c r="D330" s="21"/>
      <c r="E330" s="17"/>
      <c r="F330" s="17"/>
      <c r="H330" s="30"/>
      <c r="I330" s="30"/>
      <c r="J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F330" s="54"/>
      <c r="AG330" s="55"/>
    </row>
    <row r="331" spans="2:33" ht="15">
      <c r="B331" s="15"/>
      <c r="C331" s="14"/>
      <c r="D331" s="21"/>
      <c r="E331" s="17"/>
      <c r="F331" s="17"/>
      <c r="H331" s="30"/>
      <c r="I331" s="30"/>
      <c r="J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F331" s="54"/>
      <c r="AG331" s="55"/>
    </row>
    <row r="332" spans="2:33" ht="15">
      <c r="B332" s="15"/>
      <c r="C332" s="14"/>
      <c r="D332" s="21"/>
      <c r="E332" s="17"/>
      <c r="F332" s="17"/>
      <c r="H332" s="30"/>
      <c r="I332" s="30"/>
      <c r="J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F332" s="54"/>
      <c r="AG332" s="55"/>
    </row>
    <row r="333" spans="2:33" ht="15">
      <c r="B333" s="15"/>
      <c r="C333" s="14"/>
      <c r="D333" s="21"/>
      <c r="E333" s="17"/>
      <c r="F333" s="17"/>
      <c r="H333" s="30"/>
      <c r="I333" s="30"/>
      <c r="J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F333" s="54"/>
      <c r="AG333" s="55"/>
    </row>
    <row r="334" spans="2:33" ht="15">
      <c r="B334" s="15"/>
      <c r="C334" s="14"/>
      <c r="D334" s="21"/>
      <c r="E334" s="17"/>
      <c r="F334" s="17"/>
      <c r="H334" s="30"/>
      <c r="I334" s="30"/>
      <c r="J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F334" s="54"/>
      <c r="AG334" s="55"/>
    </row>
    <row r="335" spans="2:33" ht="15">
      <c r="B335" s="15"/>
      <c r="C335" s="14"/>
      <c r="D335" s="21"/>
      <c r="E335" s="17"/>
      <c r="F335" s="17"/>
      <c r="H335" s="30"/>
      <c r="I335" s="30"/>
      <c r="J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F335" s="54"/>
      <c r="AG335" s="55"/>
    </row>
    <row r="336" spans="2:33" ht="15">
      <c r="B336" s="15"/>
      <c r="C336" s="14"/>
      <c r="D336" s="21"/>
      <c r="E336" s="17"/>
      <c r="F336" s="17"/>
      <c r="H336" s="30"/>
      <c r="I336" s="30"/>
      <c r="J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F336" s="54"/>
      <c r="AG336" s="55"/>
    </row>
    <row r="337" spans="2:33" ht="15">
      <c r="B337" s="15"/>
      <c r="C337" s="14"/>
      <c r="D337" s="21"/>
      <c r="E337" s="17"/>
      <c r="F337" s="17"/>
      <c r="H337" s="30"/>
      <c r="I337" s="30"/>
      <c r="J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F337" s="54"/>
      <c r="AG337" s="55"/>
    </row>
    <row r="338" spans="2:33" ht="15">
      <c r="B338" s="15"/>
      <c r="C338" s="14"/>
      <c r="D338" s="21"/>
      <c r="E338" s="17"/>
      <c r="F338" s="17"/>
      <c r="H338" s="30"/>
      <c r="I338" s="30"/>
      <c r="J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F338" s="54"/>
      <c r="AG338" s="55"/>
    </row>
    <row r="339" spans="2:33" ht="15">
      <c r="B339" s="15"/>
      <c r="C339" s="14"/>
      <c r="D339" s="21"/>
      <c r="E339" s="17"/>
      <c r="F339" s="17"/>
      <c r="H339" s="30"/>
      <c r="I339" s="30"/>
      <c r="J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F339" s="54"/>
      <c r="AG339" s="55"/>
    </row>
    <row r="340" spans="2:33" ht="15">
      <c r="B340" s="15"/>
      <c r="C340" s="14"/>
      <c r="D340" s="21"/>
      <c r="E340" s="17"/>
      <c r="F340" s="17"/>
      <c r="H340" s="30"/>
      <c r="I340" s="30"/>
      <c r="J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F340" s="54"/>
      <c r="AG340" s="55"/>
    </row>
    <row r="341" spans="2:33" ht="15">
      <c r="B341" s="15"/>
      <c r="C341" s="14"/>
      <c r="D341" s="21"/>
      <c r="E341" s="17"/>
      <c r="F341" s="17"/>
      <c r="H341" s="30"/>
      <c r="I341" s="30"/>
      <c r="J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F341" s="54"/>
      <c r="AG341" s="55"/>
    </row>
    <row r="342" spans="2:33" ht="15">
      <c r="B342" s="15"/>
      <c r="C342" s="14"/>
      <c r="D342" s="21"/>
      <c r="E342" s="17"/>
      <c r="F342" s="17"/>
      <c r="H342" s="30"/>
      <c r="I342" s="30"/>
      <c r="J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F342" s="54"/>
      <c r="AG342" s="55"/>
    </row>
    <row r="343" spans="2:33" ht="15">
      <c r="B343" s="15"/>
      <c r="C343" s="14"/>
      <c r="D343" s="21"/>
      <c r="E343" s="17"/>
      <c r="F343" s="17"/>
      <c r="H343" s="30"/>
      <c r="I343" s="30"/>
      <c r="J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F343" s="54"/>
      <c r="AG343" s="55"/>
    </row>
    <row r="344" spans="2:33" ht="15">
      <c r="B344" s="15"/>
      <c r="C344" s="14"/>
      <c r="D344" s="21"/>
      <c r="E344" s="17"/>
      <c r="F344" s="17"/>
      <c r="H344" s="30"/>
      <c r="I344" s="30"/>
      <c r="J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F344" s="54"/>
      <c r="AG344" s="55"/>
    </row>
    <row r="345" spans="2:33" ht="15">
      <c r="B345" s="15"/>
      <c r="C345" s="14"/>
      <c r="D345" s="21"/>
      <c r="E345" s="17"/>
      <c r="F345" s="17"/>
      <c r="H345" s="30"/>
      <c r="I345" s="30"/>
      <c r="J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F345" s="54"/>
      <c r="AG345" s="55"/>
    </row>
    <row r="346" spans="2:33" ht="15">
      <c r="B346" s="15"/>
      <c r="C346" s="14"/>
      <c r="D346" s="21"/>
      <c r="E346" s="17"/>
      <c r="F346" s="17"/>
      <c r="H346" s="30"/>
      <c r="I346" s="30"/>
      <c r="J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F346" s="54"/>
      <c r="AG346" s="55"/>
    </row>
    <row r="347" spans="2:33" ht="15">
      <c r="B347" s="15"/>
      <c r="C347" s="14"/>
      <c r="D347" s="21"/>
      <c r="E347" s="17"/>
      <c r="F347" s="17"/>
      <c r="H347" s="30"/>
      <c r="I347" s="30"/>
      <c r="J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F347" s="54"/>
      <c r="AG347" s="55"/>
    </row>
    <row r="348" spans="2:33" ht="15">
      <c r="B348" s="15"/>
      <c r="C348" s="14"/>
      <c r="D348" s="21"/>
      <c r="E348" s="17"/>
      <c r="F348" s="17"/>
      <c r="H348" s="30"/>
      <c r="I348" s="30"/>
      <c r="J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F348" s="54"/>
      <c r="AG348" s="55"/>
    </row>
    <row r="349" spans="2:33" ht="15">
      <c r="B349" s="15"/>
      <c r="C349" s="14"/>
      <c r="D349" s="21"/>
      <c r="E349" s="17"/>
      <c r="F349" s="17"/>
      <c r="H349" s="30"/>
      <c r="I349" s="30"/>
      <c r="J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F349" s="54"/>
      <c r="AG349" s="55"/>
    </row>
    <row r="350" spans="2:33" ht="15">
      <c r="B350" s="15"/>
      <c r="C350" s="14"/>
      <c r="D350" s="21"/>
      <c r="E350" s="17"/>
      <c r="F350" s="17"/>
      <c r="H350" s="30"/>
      <c r="I350" s="30"/>
      <c r="J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F350" s="54"/>
      <c r="AG350" s="55"/>
    </row>
    <row r="351" spans="2:33" ht="15">
      <c r="B351" s="15"/>
      <c r="C351" s="14"/>
      <c r="D351" s="21"/>
      <c r="E351" s="17"/>
      <c r="F351" s="17"/>
      <c r="H351" s="30"/>
      <c r="I351" s="30"/>
      <c r="J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F351" s="54"/>
      <c r="AG351" s="55"/>
    </row>
    <row r="352" spans="2:33" ht="15">
      <c r="B352" s="15"/>
      <c r="C352" s="14"/>
      <c r="D352" s="21"/>
      <c r="E352" s="17"/>
      <c r="F352" s="17"/>
      <c r="H352" s="30"/>
      <c r="I352" s="30"/>
      <c r="J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F352" s="54"/>
      <c r="AG352" s="55"/>
    </row>
    <row r="353" spans="2:33" ht="15">
      <c r="B353" s="15"/>
      <c r="C353" s="14"/>
      <c r="D353" s="21"/>
      <c r="E353" s="17"/>
      <c r="F353" s="17"/>
      <c r="H353" s="30"/>
      <c r="I353" s="30"/>
      <c r="J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F353" s="54"/>
      <c r="AG353" s="55"/>
    </row>
    <row r="354" spans="2:33" ht="15">
      <c r="B354" s="15"/>
      <c r="C354" s="14"/>
      <c r="D354" s="21"/>
      <c r="E354" s="17"/>
      <c r="F354" s="17"/>
      <c r="H354" s="30"/>
      <c r="I354" s="30"/>
      <c r="J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F354" s="54"/>
      <c r="AG354" s="55"/>
    </row>
    <row r="355" spans="2:33" ht="15">
      <c r="B355" s="15"/>
      <c r="C355" s="14"/>
      <c r="D355" s="21"/>
      <c r="E355" s="17"/>
      <c r="F355" s="17"/>
      <c r="H355" s="30"/>
      <c r="I355" s="30"/>
      <c r="J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F355" s="54"/>
      <c r="AG355" s="55"/>
    </row>
    <row r="356" spans="2:33" ht="15">
      <c r="B356" s="15"/>
      <c r="C356" s="14"/>
      <c r="D356" s="21"/>
      <c r="E356" s="17"/>
      <c r="F356" s="17"/>
      <c r="H356" s="30"/>
      <c r="I356" s="30"/>
      <c r="J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F356" s="54"/>
      <c r="AG356" s="55"/>
    </row>
    <row r="357" spans="2:33" ht="15">
      <c r="B357" s="15"/>
      <c r="C357" s="14"/>
      <c r="D357" s="21"/>
      <c r="E357" s="17"/>
      <c r="F357" s="17"/>
      <c r="H357" s="30"/>
      <c r="I357" s="30"/>
      <c r="J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F357" s="54"/>
      <c r="AG357" s="55"/>
    </row>
    <row r="358" spans="2:33" ht="15">
      <c r="B358" s="15"/>
      <c r="C358" s="14"/>
      <c r="D358" s="21"/>
      <c r="E358" s="17"/>
      <c r="F358" s="17"/>
      <c r="H358" s="30"/>
      <c r="I358" s="30"/>
      <c r="J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F358" s="54"/>
      <c r="AG358" s="55"/>
    </row>
    <row r="359" spans="2:33" ht="15">
      <c r="B359" s="15"/>
      <c r="C359" s="14"/>
      <c r="D359" s="21"/>
      <c r="E359" s="17"/>
      <c r="F359" s="17"/>
      <c r="H359" s="30"/>
      <c r="I359" s="30"/>
      <c r="J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F359" s="54"/>
      <c r="AG359" s="55"/>
    </row>
    <row r="360" spans="2:33" ht="15">
      <c r="B360" s="15"/>
      <c r="C360" s="14"/>
      <c r="D360" s="21"/>
      <c r="E360" s="17"/>
      <c r="F360" s="17"/>
      <c r="H360" s="30"/>
      <c r="I360" s="30"/>
      <c r="J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F360" s="54"/>
      <c r="AG360" s="55"/>
    </row>
    <row r="361" spans="2:33" ht="15">
      <c r="B361" s="15"/>
      <c r="C361" s="14"/>
      <c r="D361" s="21"/>
      <c r="E361" s="17"/>
      <c r="F361" s="17"/>
      <c r="H361" s="30"/>
      <c r="I361" s="30"/>
      <c r="J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F361" s="54"/>
      <c r="AG361" s="55"/>
    </row>
    <row r="362" spans="2:33" ht="15">
      <c r="B362" s="15"/>
      <c r="C362" s="14"/>
      <c r="D362" s="21"/>
      <c r="E362" s="17"/>
      <c r="F362" s="17"/>
      <c r="H362" s="30"/>
      <c r="I362" s="30"/>
      <c r="J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F362" s="54"/>
      <c r="AG362" s="55"/>
    </row>
    <row r="363" spans="2:33" ht="15">
      <c r="B363" s="15"/>
      <c r="C363" s="14"/>
      <c r="D363" s="21"/>
      <c r="E363" s="17"/>
      <c r="F363" s="17"/>
      <c r="H363" s="30"/>
      <c r="I363" s="30"/>
      <c r="J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F363" s="54"/>
      <c r="AG363" s="55"/>
    </row>
    <row r="364" spans="2:33" ht="15">
      <c r="B364" s="15"/>
      <c r="C364" s="14"/>
      <c r="D364" s="21"/>
      <c r="E364" s="17"/>
      <c r="F364" s="17"/>
      <c r="H364" s="30"/>
      <c r="I364" s="30"/>
      <c r="J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F364" s="54"/>
      <c r="AG364" s="55"/>
    </row>
    <row r="365" spans="2:33" ht="15">
      <c r="B365" s="15"/>
      <c r="C365" s="14"/>
      <c r="D365" s="21"/>
      <c r="E365" s="17"/>
      <c r="F365" s="17"/>
      <c r="H365" s="30"/>
      <c r="I365" s="30"/>
      <c r="J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F365" s="54"/>
      <c r="AG365" s="55"/>
    </row>
    <row r="366" spans="2:33" ht="15">
      <c r="B366" s="15"/>
      <c r="C366" s="14"/>
      <c r="D366" s="21"/>
      <c r="E366" s="17"/>
      <c r="F366" s="17"/>
      <c r="H366" s="30"/>
      <c r="I366" s="30"/>
      <c r="J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F366" s="54"/>
      <c r="AG366" s="55"/>
    </row>
    <row r="367" spans="2:33" ht="15">
      <c r="B367" s="15"/>
      <c r="C367" s="14"/>
      <c r="D367" s="21"/>
      <c r="E367" s="17"/>
      <c r="F367" s="17"/>
      <c r="H367" s="30"/>
      <c r="I367" s="30"/>
      <c r="J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F367" s="54"/>
      <c r="AG367" s="55"/>
    </row>
    <row r="368" spans="2:33" ht="15">
      <c r="B368" s="15"/>
      <c r="C368" s="14"/>
      <c r="D368" s="21"/>
      <c r="E368" s="17"/>
      <c r="F368" s="17"/>
      <c r="H368" s="30"/>
      <c r="I368" s="30"/>
      <c r="J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F368" s="54"/>
      <c r="AG368" s="55"/>
    </row>
    <row r="369" spans="2:33" ht="15">
      <c r="B369" s="15"/>
      <c r="C369" s="14"/>
      <c r="D369" s="21"/>
      <c r="E369" s="17"/>
      <c r="F369" s="17"/>
      <c r="H369" s="30"/>
      <c r="I369" s="30"/>
      <c r="J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F369" s="54"/>
      <c r="AG369" s="55"/>
    </row>
    <row r="370" spans="2:33" ht="15">
      <c r="B370" s="15"/>
      <c r="C370" s="14"/>
      <c r="D370" s="21"/>
      <c r="E370" s="17"/>
      <c r="F370" s="17"/>
      <c r="H370" s="30"/>
      <c r="I370" s="30"/>
      <c r="J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F370" s="54"/>
      <c r="AG370" s="55"/>
    </row>
    <row r="371" spans="2:33" ht="15">
      <c r="B371" s="15"/>
      <c r="C371" s="14"/>
      <c r="D371" s="21"/>
      <c r="E371" s="17"/>
      <c r="F371" s="17"/>
      <c r="H371" s="30"/>
      <c r="I371" s="30"/>
      <c r="J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F371" s="54"/>
      <c r="AG371" s="55"/>
    </row>
    <row r="372" spans="2:33" ht="15">
      <c r="B372" s="15"/>
      <c r="C372" s="14"/>
      <c r="D372" s="21"/>
      <c r="E372" s="17"/>
      <c r="F372" s="17"/>
      <c r="H372" s="30"/>
      <c r="I372" s="30"/>
      <c r="J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F372" s="54"/>
      <c r="AG372" s="55"/>
    </row>
    <row r="373" spans="2:33" ht="15">
      <c r="B373" s="15"/>
      <c r="C373" s="14"/>
      <c r="D373" s="21"/>
      <c r="E373" s="17"/>
      <c r="F373" s="17"/>
      <c r="H373" s="30"/>
      <c r="I373" s="30"/>
      <c r="J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F373" s="54"/>
      <c r="AG373" s="55"/>
    </row>
    <row r="374" spans="2:33" ht="15">
      <c r="B374" s="15"/>
      <c r="C374" s="14"/>
      <c r="D374" s="21"/>
      <c r="E374" s="17"/>
      <c r="F374" s="17"/>
      <c r="H374" s="30"/>
      <c r="I374" s="30"/>
      <c r="J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F374" s="54"/>
      <c r="AG374" s="55"/>
    </row>
    <row r="375" spans="2:33" ht="15">
      <c r="B375" s="15"/>
      <c r="C375" s="14"/>
      <c r="D375" s="21"/>
      <c r="E375" s="17"/>
      <c r="F375" s="17"/>
      <c r="H375" s="30"/>
      <c r="I375" s="30"/>
      <c r="J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F375" s="54"/>
      <c r="AG375" s="55"/>
    </row>
    <row r="376" spans="2:33" ht="15">
      <c r="B376" s="15"/>
      <c r="C376" s="14"/>
      <c r="D376" s="21"/>
      <c r="E376" s="17"/>
      <c r="F376" s="17"/>
      <c r="H376" s="30"/>
      <c r="I376" s="30"/>
      <c r="J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F376" s="54"/>
      <c r="AG376" s="55"/>
    </row>
    <row r="377" spans="2:33" ht="15">
      <c r="B377" s="15"/>
      <c r="C377" s="14"/>
      <c r="D377" s="21"/>
      <c r="E377" s="17"/>
      <c r="F377" s="17"/>
      <c r="H377" s="30"/>
      <c r="I377" s="30"/>
      <c r="J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F377" s="54"/>
      <c r="AG377" s="55"/>
    </row>
    <row r="378" spans="2:33" ht="15">
      <c r="B378" s="15"/>
      <c r="C378" s="14"/>
      <c r="D378" s="21"/>
      <c r="E378" s="17"/>
      <c r="F378" s="17"/>
      <c r="H378" s="30"/>
      <c r="I378" s="30"/>
      <c r="J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F378" s="54"/>
      <c r="AG378" s="55"/>
    </row>
    <row r="379" spans="2:33" ht="15">
      <c r="B379" s="15"/>
      <c r="C379" s="14"/>
      <c r="D379" s="21"/>
      <c r="E379" s="17"/>
      <c r="F379" s="17"/>
      <c r="H379" s="30"/>
      <c r="I379" s="30"/>
      <c r="J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F379" s="54"/>
      <c r="AG379" s="55"/>
    </row>
    <row r="380" spans="2:33" ht="15">
      <c r="B380" s="15"/>
      <c r="C380" s="14"/>
      <c r="D380" s="21"/>
      <c r="E380" s="17"/>
      <c r="F380" s="17"/>
      <c r="H380" s="30"/>
      <c r="I380" s="30"/>
      <c r="J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F380" s="54"/>
      <c r="AG380" s="55"/>
    </row>
    <row r="381" spans="2:33" ht="15">
      <c r="B381" s="15"/>
      <c r="C381" s="14"/>
      <c r="D381" s="21"/>
      <c r="E381" s="17"/>
      <c r="F381" s="17"/>
      <c r="H381" s="30"/>
      <c r="I381" s="30"/>
      <c r="J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F381" s="54"/>
      <c r="AG381" s="55"/>
    </row>
    <row r="382" spans="2:33" ht="15">
      <c r="B382" s="15"/>
      <c r="C382" s="14"/>
      <c r="D382" s="21"/>
      <c r="E382" s="17"/>
      <c r="F382" s="17"/>
      <c r="H382" s="30"/>
      <c r="I382" s="30"/>
      <c r="J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F382" s="54"/>
      <c r="AG382" s="55"/>
    </row>
    <row r="383" spans="2:33" ht="15">
      <c r="B383" s="15"/>
      <c r="C383" s="14"/>
      <c r="D383" s="21"/>
      <c r="E383" s="17"/>
      <c r="F383" s="17"/>
      <c r="H383" s="30"/>
      <c r="I383" s="30"/>
      <c r="J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F383" s="54"/>
      <c r="AG383" s="55"/>
    </row>
    <row r="384" spans="2:33" ht="15">
      <c r="B384" s="15"/>
      <c r="C384" s="14"/>
      <c r="D384" s="21"/>
      <c r="E384" s="17"/>
      <c r="F384" s="17"/>
      <c r="H384" s="30"/>
      <c r="I384" s="30"/>
      <c r="J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F384" s="54"/>
      <c r="AG384" s="55"/>
    </row>
    <row r="385" spans="2:33" ht="15">
      <c r="B385" s="15"/>
      <c r="C385" s="14"/>
      <c r="D385" s="21"/>
      <c r="E385" s="17"/>
      <c r="F385" s="17"/>
      <c r="H385" s="30"/>
      <c r="I385" s="30"/>
      <c r="J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F385" s="54"/>
      <c r="AG385" s="55"/>
    </row>
    <row r="386" spans="2:33" ht="15">
      <c r="B386" s="15"/>
      <c r="C386" s="14"/>
      <c r="D386" s="21"/>
      <c r="E386" s="17"/>
      <c r="F386" s="17"/>
      <c r="H386" s="30"/>
      <c r="I386" s="30"/>
      <c r="J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F386" s="54"/>
      <c r="AG386" s="55"/>
    </row>
    <row r="387" spans="2:33" ht="15">
      <c r="B387" s="15"/>
      <c r="C387" s="14"/>
      <c r="D387" s="21"/>
      <c r="E387" s="17"/>
      <c r="F387" s="17"/>
      <c r="H387" s="30"/>
      <c r="I387" s="30"/>
      <c r="J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F387" s="54"/>
      <c r="AG387" s="55"/>
    </row>
    <row r="388" spans="2:33" ht="15">
      <c r="B388" s="15"/>
      <c r="C388" s="14"/>
      <c r="D388" s="21"/>
      <c r="E388" s="17"/>
      <c r="F388" s="17"/>
      <c r="H388" s="30"/>
      <c r="I388" s="30"/>
      <c r="J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F388" s="54"/>
      <c r="AG388" s="55"/>
    </row>
    <row r="389" spans="2:33" ht="15">
      <c r="B389" s="15"/>
      <c r="C389" s="14"/>
      <c r="D389" s="21"/>
      <c r="E389" s="17"/>
      <c r="F389" s="17"/>
      <c r="H389" s="30"/>
      <c r="I389" s="30"/>
      <c r="J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F389" s="54"/>
      <c r="AG389" s="55"/>
    </row>
    <row r="390" spans="2:33" ht="15">
      <c r="B390" s="15"/>
      <c r="C390" s="14"/>
      <c r="D390" s="21"/>
      <c r="E390" s="17"/>
      <c r="F390" s="17"/>
      <c r="H390" s="30"/>
      <c r="I390" s="30"/>
      <c r="J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F390" s="54"/>
      <c r="AG390" s="55"/>
    </row>
    <row r="391" spans="2:33" ht="15">
      <c r="B391" s="15"/>
      <c r="C391" s="14"/>
      <c r="D391" s="21"/>
      <c r="E391" s="17"/>
      <c r="F391" s="17"/>
      <c r="H391" s="30"/>
      <c r="I391" s="30"/>
      <c r="J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F391" s="54"/>
      <c r="AG391" s="55"/>
    </row>
    <row r="392" spans="2:33" ht="15">
      <c r="B392" s="15"/>
      <c r="C392" s="14"/>
      <c r="D392" s="21"/>
      <c r="E392" s="17"/>
      <c r="F392" s="17"/>
      <c r="H392" s="30"/>
      <c r="I392" s="30"/>
      <c r="J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F392" s="54"/>
      <c r="AG392" s="55"/>
    </row>
    <row r="393" spans="2:33" ht="15">
      <c r="B393" s="15"/>
      <c r="C393" s="14"/>
      <c r="D393" s="21"/>
      <c r="E393" s="17"/>
      <c r="F393" s="17"/>
      <c r="H393" s="30"/>
      <c r="I393" s="30"/>
      <c r="J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F393" s="54"/>
      <c r="AG393" s="55"/>
    </row>
    <row r="394" spans="2:33" ht="15">
      <c r="B394" s="15"/>
      <c r="C394" s="14"/>
      <c r="D394" s="21"/>
      <c r="E394" s="17"/>
      <c r="F394" s="17"/>
      <c r="H394" s="30"/>
      <c r="I394" s="30"/>
      <c r="J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F394" s="54"/>
      <c r="AG394" s="55"/>
    </row>
    <row r="395" spans="2:33" ht="15">
      <c r="B395" s="15"/>
      <c r="C395" s="14"/>
      <c r="D395" s="21"/>
      <c r="E395" s="17"/>
      <c r="F395" s="17"/>
      <c r="H395" s="30"/>
      <c r="I395" s="30"/>
      <c r="J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F395" s="54"/>
      <c r="AG395" s="55"/>
    </row>
    <row r="396" spans="2:33" ht="15">
      <c r="B396" s="15"/>
      <c r="C396" s="14"/>
      <c r="D396" s="21"/>
      <c r="E396" s="17"/>
      <c r="F396" s="17"/>
      <c r="H396" s="30"/>
      <c r="I396" s="30"/>
      <c r="J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F396" s="54"/>
      <c r="AG396" s="55"/>
    </row>
    <row r="397" spans="2:33" ht="15">
      <c r="B397" s="15"/>
      <c r="C397" s="14"/>
      <c r="D397" s="21"/>
      <c r="E397" s="17"/>
      <c r="F397" s="17"/>
      <c r="H397" s="30"/>
      <c r="I397" s="30"/>
      <c r="J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F397" s="54"/>
      <c r="AG397" s="55"/>
    </row>
    <row r="398" spans="2:33" ht="15">
      <c r="B398" s="15"/>
      <c r="C398" s="14"/>
      <c r="D398" s="21"/>
      <c r="E398" s="17"/>
      <c r="F398" s="17"/>
      <c r="H398" s="30"/>
      <c r="I398" s="30"/>
      <c r="J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F398" s="54"/>
      <c r="AG398" s="55"/>
    </row>
    <row r="399" spans="2:33" ht="15">
      <c r="B399" s="15"/>
      <c r="C399" s="14"/>
      <c r="D399" s="21"/>
      <c r="E399" s="17"/>
      <c r="F399" s="17"/>
      <c r="H399" s="30"/>
      <c r="I399" s="30"/>
      <c r="J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F399" s="54"/>
      <c r="AG399" s="55"/>
    </row>
    <row r="400" spans="2:33" ht="15">
      <c r="B400" s="15"/>
      <c r="C400" s="14"/>
      <c r="D400" s="21"/>
      <c r="E400" s="17"/>
      <c r="F400" s="17"/>
      <c r="H400" s="30"/>
      <c r="I400" s="30"/>
      <c r="J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F400" s="54"/>
      <c r="AG400" s="55"/>
    </row>
    <row r="401" spans="2:33" ht="15">
      <c r="B401" s="15"/>
      <c r="C401" s="14"/>
      <c r="D401" s="21"/>
      <c r="E401" s="17"/>
      <c r="F401" s="17"/>
      <c r="H401" s="30"/>
      <c r="I401" s="30"/>
      <c r="J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F401" s="54"/>
      <c r="AG401" s="55"/>
    </row>
    <row r="402" spans="2:33" ht="15">
      <c r="B402" s="15"/>
      <c r="C402" s="14"/>
      <c r="D402" s="21"/>
      <c r="E402" s="17"/>
      <c r="F402" s="17"/>
      <c r="H402" s="30"/>
      <c r="I402" s="30"/>
      <c r="J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F402" s="54"/>
      <c r="AG402" s="55"/>
    </row>
    <row r="403" spans="2:33" ht="15">
      <c r="B403" s="15"/>
      <c r="C403" s="14"/>
      <c r="D403" s="21"/>
      <c r="E403" s="17"/>
      <c r="F403" s="17"/>
      <c r="H403" s="30"/>
      <c r="I403" s="30"/>
      <c r="J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F403" s="54"/>
      <c r="AG403" s="55"/>
    </row>
    <row r="404" spans="2:33" ht="15">
      <c r="B404" s="15"/>
      <c r="C404" s="14"/>
      <c r="D404" s="21"/>
      <c r="E404" s="17"/>
      <c r="F404" s="17"/>
      <c r="H404" s="30"/>
      <c r="I404" s="30"/>
      <c r="J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F404" s="54"/>
      <c r="AG404" s="55"/>
    </row>
    <row r="405" spans="2:33" ht="15">
      <c r="B405" s="15"/>
      <c r="C405" s="14"/>
      <c r="D405" s="21"/>
      <c r="E405" s="17"/>
      <c r="F405" s="17"/>
      <c r="H405" s="30"/>
      <c r="I405" s="30"/>
      <c r="J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F405" s="54"/>
      <c r="AG405" s="55"/>
    </row>
    <row r="406" spans="2:33" ht="15">
      <c r="B406" s="15"/>
      <c r="C406" s="14"/>
      <c r="D406" s="21"/>
      <c r="E406" s="17"/>
      <c r="F406" s="17"/>
      <c r="H406" s="30"/>
      <c r="I406" s="30"/>
      <c r="J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F406" s="54"/>
      <c r="AG406" s="55"/>
    </row>
    <row r="407" spans="2:33" ht="15">
      <c r="B407" s="15"/>
      <c r="C407" s="14"/>
      <c r="D407" s="21"/>
      <c r="E407" s="17"/>
      <c r="F407" s="17"/>
      <c r="H407" s="30"/>
      <c r="I407" s="30"/>
      <c r="J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F407" s="54"/>
      <c r="AG407" s="55"/>
    </row>
    <row r="408" spans="2:33" ht="15">
      <c r="B408" s="15"/>
      <c r="C408" s="14"/>
      <c r="D408" s="21"/>
      <c r="E408" s="17"/>
      <c r="F408" s="17"/>
      <c r="H408" s="30"/>
      <c r="I408" s="30"/>
      <c r="J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F408" s="54"/>
      <c r="AG408" s="55"/>
    </row>
    <row r="409" spans="2:33" ht="15">
      <c r="B409" s="15"/>
      <c r="C409" s="14"/>
      <c r="D409" s="21"/>
      <c r="E409" s="17"/>
      <c r="F409" s="17"/>
      <c r="H409" s="30"/>
      <c r="I409" s="30"/>
      <c r="J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F409" s="54"/>
      <c r="AG409" s="55"/>
    </row>
    <row r="410" spans="2:33" ht="15">
      <c r="B410" s="15"/>
      <c r="C410" s="14"/>
      <c r="D410" s="21"/>
      <c r="E410" s="17"/>
      <c r="F410" s="17"/>
      <c r="H410" s="30"/>
      <c r="I410" s="30"/>
      <c r="J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F410" s="54"/>
      <c r="AG410" s="55"/>
    </row>
    <row r="411" spans="2:33" ht="15">
      <c r="B411" s="15"/>
      <c r="C411" s="14"/>
      <c r="D411" s="21"/>
      <c r="E411" s="17"/>
      <c r="F411" s="17"/>
      <c r="H411" s="30"/>
      <c r="I411" s="30"/>
      <c r="J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F411" s="54"/>
      <c r="AG411" s="55"/>
    </row>
    <row r="412" spans="2:33" ht="15">
      <c r="B412" s="15"/>
      <c r="C412" s="14"/>
      <c r="D412" s="21"/>
      <c r="E412" s="17"/>
      <c r="F412" s="17"/>
      <c r="H412" s="30"/>
      <c r="I412" s="30"/>
      <c r="J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F412" s="54"/>
      <c r="AG412" s="55"/>
    </row>
    <row r="413" spans="2:33" ht="15">
      <c r="B413" s="15"/>
      <c r="C413" s="14"/>
      <c r="D413" s="21"/>
      <c r="E413" s="17"/>
      <c r="F413" s="17"/>
      <c r="H413" s="30"/>
      <c r="I413" s="30"/>
      <c r="J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F413" s="54"/>
      <c r="AG413" s="55"/>
    </row>
    <row r="414" spans="2:33" ht="15">
      <c r="B414" s="15"/>
      <c r="C414" s="14"/>
      <c r="D414" s="21"/>
      <c r="E414" s="17"/>
      <c r="F414" s="17"/>
      <c r="H414" s="30"/>
      <c r="I414" s="30"/>
      <c r="J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F414" s="54"/>
      <c r="AG414" s="55"/>
    </row>
    <row r="415" spans="2:33" ht="15">
      <c r="B415" s="15"/>
      <c r="C415" s="14"/>
      <c r="D415" s="21"/>
      <c r="E415" s="17"/>
      <c r="F415" s="17"/>
      <c r="H415" s="30"/>
      <c r="I415" s="30"/>
      <c r="J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F415" s="54"/>
      <c r="AG415" s="55"/>
    </row>
    <row r="416" spans="2:33" ht="15">
      <c r="B416" s="15"/>
      <c r="C416" s="14"/>
      <c r="D416" s="21"/>
      <c r="E416" s="17"/>
      <c r="F416" s="17"/>
      <c r="H416" s="30"/>
      <c r="I416" s="30"/>
      <c r="J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F416" s="54"/>
      <c r="AG416" s="55"/>
    </row>
    <row r="417" spans="2:33" ht="15">
      <c r="B417" s="15"/>
      <c r="C417" s="14"/>
      <c r="D417" s="21"/>
      <c r="E417" s="17"/>
      <c r="F417" s="17"/>
      <c r="H417" s="30"/>
      <c r="I417" s="30"/>
      <c r="J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F417" s="54"/>
      <c r="AG417" s="55"/>
    </row>
    <row r="418" spans="2:33" ht="15">
      <c r="B418" s="15"/>
      <c r="C418" s="14"/>
      <c r="D418" s="21"/>
      <c r="E418" s="17"/>
      <c r="F418" s="17"/>
      <c r="H418" s="30"/>
      <c r="I418" s="30"/>
      <c r="J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F418" s="54"/>
      <c r="AG418" s="55"/>
    </row>
    <row r="419" spans="2:33" ht="15">
      <c r="B419" s="15"/>
      <c r="C419" s="14"/>
      <c r="D419" s="21"/>
      <c r="E419" s="17"/>
      <c r="F419" s="17"/>
      <c r="H419" s="30"/>
      <c r="I419" s="30"/>
      <c r="J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F419" s="54"/>
      <c r="AG419" s="55"/>
    </row>
    <row r="420" spans="2:33" ht="15">
      <c r="B420" s="15"/>
      <c r="C420" s="14"/>
      <c r="D420" s="21"/>
      <c r="E420" s="17"/>
      <c r="F420" s="17"/>
      <c r="H420" s="30"/>
      <c r="I420" s="30"/>
      <c r="J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F420" s="54"/>
      <c r="AG420" s="55"/>
    </row>
    <row r="421" spans="2:33" ht="15">
      <c r="B421" s="15"/>
      <c r="C421" s="14"/>
      <c r="D421" s="21"/>
      <c r="E421" s="17"/>
      <c r="F421" s="17"/>
      <c r="H421" s="30"/>
      <c r="I421" s="30"/>
      <c r="J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F421" s="54"/>
      <c r="AG421" s="55"/>
    </row>
    <row r="422" spans="2:33" ht="15">
      <c r="B422" s="15"/>
      <c r="C422" s="14"/>
      <c r="D422" s="21"/>
      <c r="E422" s="17"/>
      <c r="F422" s="17"/>
      <c r="H422" s="30"/>
      <c r="I422" s="30"/>
      <c r="J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F422" s="54"/>
      <c r="AG422" s="55"/>
    </row>
    <row r="423" spans="2:33" ht="15">
      <c r="B423" s="15"/>
      <c r="C423" s="14"/>
      <c r="D423" s="21"/>
      <c r="E423" s="17"/>
      <c r="F423" s="17"/>
      <c r="H423" s="30"/>
      <c r="I423" s="30"/>
      <c r="J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F423" s="54"/>
      <c r="AG423" s="55"/>
    </row>
    <row r="424" spans="2:33" ht="15">
      <c r="B424" s="15"/>
      <c r="C424" s="14"/>
      <c r="D424" s="21"/>
      <c r="E424" s="17"/>
      <c r="F424" s="17"/>
      <c r="H424" s="30"/>
      <c r="I424" s="30"/>
      <c r="J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F424" s="54"/>
      <c r="AG424" s="55"/>
    </row>
    <row r="425" spans="2:33" ht="15">
      <c r="B425" s="15"/>
      <c r="C425" s="14"/>
      <c r="D425" s="21"/>
      <c r="E425" s="17"/>
      <c r="F425" s="17"/>
      <c r="H425" s="30"/>
      <c r="I425" s="30"/>
      <c r="J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F425" s="54"/>
      <c r="AG425" s="55"/>
    </row>
    <row r="426" spans="2:33" ht="15">
      <c r="B426" s="15"/>
      <c r="C426" s="14"/>
      <c r="D426" s="21"/>
      <c r="E426" s="17"/>
      <c r="F426" s="17"/>
      <c r="H426" s="30"/>
      <c r="I426" s="30"/>
      <c r="J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F426" s="54"/>
      <c r="AG426" s="55"/>
    </row>
    <row r="427" spans="2:33" ht="15">
      <c r="B427" s="15"/>
      <c r="C427" s="14"/>
      <c r="D427" s="21"/>
      <c r="E427" s="17"/>
      <c r="F427" s="17"/>
      <c r="H427" s="30"/>
      <c r="I427" s="30"/>
      <c r="J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F427" s="54"/>
      <c r="AG427" s="55"/>
    </row>
    <row r="428" spans="2:33" ht="15">
      <c r="B428" s="15"/>
      <c r="C428" s="14"/>
      <c r="D428" s="21"/>
      <c r="E428" s="17"/>
      <c r="F428" s="17"/>
      <c r="H428" s="30"/>
      <c r="I428" s="30"/>
      <c r="J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F428" s="54"/>
      <c r="AG428" s="55"/>
    </row>
    <row r="429" spans="2:33" ht="15">
      <c r="B429" s="15"/>
      <c r="C429" s="14"/>
      <c r="D429" s="21"/>
      <c r="E429" s="17"/>
      <c r="F429" s="17"/>
      <c r="H429" s="30"/>
      <c r="I429" s="30"/>
      <c r="J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F429" s="54"/>
      <c r="AG429" s="55"/>
    </row>
    <row r="430" spans="2:33" ht="15">
      <c r="B430" s="15"/>
      <c r="C430" s="14"/>
      <c r="D430" s="21"/>
      <c r="E430" s="17"/>
      <c r="F430" s="17"/>
      <c r="H430" s="30"/>
      <c r="I430" s="30"/>
      <c r="J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F430" s="54"/>
      <c r="AG430" s="55"/>
    </row>
    <row r="431" spans="2:33" ht="15">
      <c r="B431" s="15"/>
      <c r="C431" s="14"/>
      <c r="D431" s="21"/>
      <c r="E431" s="17"/>
      <c r="F431" s="17"/>
      <c r="H431" s="30"/>
      <c r="I431" s="30"/>
      <c r="J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F431" s="54"/>
      <c r="AG431" s="55"/>
    </row>
    <row r="432" spans="2:33" ht="15">
      <c r="B432" s="15"/>
      <c r="C432" s="14"/>
      <c r="D432" s="21"/>
      <c r="E432" s="17"/>
      <c r="F432" s="17"/>
      <c r="H432" s="30"/>
      <c r="I432" s="30"/>
      <c r="J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F432" s="54"/>
      <c r="AG432" s="55"/>
    </row>
    <row r="433" spans="2:33" ht="15">
      <c r="B433" s="15"/>
      <c r="C433" s="14"/>
      <c r="D433" s="21"/>
      <c r="E433" s="17"/>
      <c r="F433" s="17"/>
      <c r="H433" s="30"/>
      <c r="I433" s="30"/>
      <c r="J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F433" s="54"/>
      <c r="AG433" s="55"/>
    </row>
    <row r="434" spans="2:33" ht="15">
      <c r="B434" s="15"/>
      <c r="C434" s="14"/>
      <c r="D434" s="21"/>
      <c r="E434" s="17"/>
      <c r="F434" s="17"/>
      <c r="H434" s="30"/>
      <c r="I434" s="30"/>
      <c r="J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F434" s="54"/>
      <c r="AG434" s="55"/>
    </row>
    <row r="435" spans="2:33" ht="15">
      <c r="B435" s="15"/>
      <c r="C435" s="14"/>
      <c r="D435" s="21"/>
      <c r="E435" s="17"/>
      <c r="F435" s="17"/>
      <c r="H435" s="30"/>
      <c r="I435" s="30"/>
      <c r="J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F435" s="54"/>
      <c r="AG435" s="55"/>
    </row>
    <row r="436" spans="2:33" ht="15">
      <c r="B436" s="15"/>
      <c r="C436" s="14"/>
      <c r="D436" s="21"/>
      <c r="E436" s="17"/>
      <c r="F436" s="17"/>
      <c r="H436" s="30"/>
      <c r="I436" s="30"/>
      <c r="J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F436" s="54"/>
      <c r="AG436" s="55"/>
    </row>
    <row r="437" spans="2:33" ht="15">
      <c r="B437" s="15"/>
      <c r="C437" s="14"/>
      <c r="D437" s="21"/>
      <c r="E437" s="17"/>
      <c r="F437" s="17"/>
      <c r="H437" s="30"/>
      <c r="I437" s="30"/>
      <c r="J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F437" s="54"/>
      <c r="AG437" s="55"/>
    </row>
    <row r="438" spans="2:33" ht="15">
      <c r="B438" s="15"/>
      <c r="C438" s="14"/>
      <c r="D438" s="21"/>
      <c r="E438" s="17"/>
      <c r="F438" s="17"/>
      <c r="H438" s="30"/>
      <c r="I438" s="30"/>
      <c r="J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F438" s="54"/>
      <c r="AG438" s="55"/>
    </row>
    <row r="439" spans="2:33" ht="15">
      <c r="B439" s="15"/>
      <c r="C439" s="14"/>
      <c r="D439" s="21"/>
      <c r="E439" s="17"/>
      <c r="F439" s="17"/>
      <c r="H439" s="30"/>
      <c r="I439" s="30"/>
      <c r="J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F439" s="54"/>
      <c r="AG439" s="55"/>
    </row>
    <row r="440" spans="2:33" ht="15">
      <c r="B440" s="15"/>
      <c r="C440" s="14"/>
      <c r="D440" s="21"/>
      <c r="E440" s="17"/>
      <c r="F440" s="17"/>
      <c r="H440" s="30"/>
      <c r="I440" s="30"/>
      <c r="J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F440" s="54"/>
      <c r="AG440" s="55"/>
    </row>
    <row r="441" spans="2:33" ht="15">
      <c r="B441" s="15"/>
      <c r="C441" s="14"/>
      <c r="D441" s="21"/>
      <c r="E441" s="17"/>
      <c r="F441" s="17"/>
      <c r="H441" s="30"/>
      <c r="I441" s="30"/>
      <c r="J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F441" s="54"/>
      <c r="AG441" s="55"/>
    </row>
    <row r="442" spans="2:33" ht="15">
      <c r="B442" s="15"/>
      <c r="C442" s="14"/>
      <c r="D442" s="21"/>
      <c r="E442" s="17"/>
      <c r="F442" s="17"/>
      <c r="H442" s="30"/>
      <c r="I442" s="30"/>
      <c r="J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F442" s="54"/>
      <c r="AG442" s="55"/>
    </row>
    <row r="443" spans="2:33" ht="15">
      <c r="B443" s="15"/>
      <c r="C443" s="14"/>
      <c r="D443" s="21"/>
      <c r="E443" s="17"/>
      <c r="F443" s="17"/>
      <c r="H443" s="30"/>
      <c r="I443" s="30"/>
      <c r="J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F443" s="54"/>
      <c r="AG443" s="55"/>
    </row>
    <row r="444" spans="2:33" ht="15">
      <c r="B444" s="15"/>
      <c r="C444" s="14"/>
      <c r="D444" s="21"/>
      <c r="E444" s="17"/>
      <c r="F444" s="17"/>
      <c r="H444" s="30"/>
      <c r="I444" s="30"/>
      <c r="J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F444" s="54"/>
      <c r="AG444" s="55"/>
    </row>
    <row r="445" spans="2:33" ht="15">
      <c r="B445" s="15"/>
      <c r="C445" s="14"/>
      <c r="D445" s="21"/>
      <c r="E445" s="17"/>
      <c r="F445" s="17"/>
      <c r="H445" s="30"/>
      <c r="I445" s="30"/>
      <c r="J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F445" s="54"/>
      <c r="AG445" s="55"/>
    </row>
    <row r="446" spans="2:33" ht="15">
      <c r="B446" s="15"/>
      <c r="C446" s="14"/>
      <c r="D446" s="21"/>
      <c r="E446" s="17"/>
      <c r="F446" s="17"/>
      <c r="H446" s="30"/>
      <c r="I446" s="30"/>
      <c r="J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F446" s="54"/>
      <c r="AG446" s="55"/>
    </row>
    <row r="447" spans="2:33" ht="15">
      <c r="B447" s="15"/>
      <c r="C447" s="14"/>
      <c r="D447" s="21"/>
      <c r="E447" s="17"/>
      <c r="F447" s="17"/>
      <c r="H447" s="30"/>
      <c r="I447" s="30"/>
      <c r="J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F447" s="54"/>
      <c r="AG447" s="55"/>
    </row>
    <row r="448" spans="2:33" ht="15">
      <c r="B448" s="15"/>
      <c r="C448" s="14"/>
      <c r="D448" s="21"/>
      <c r="E448" s="17"/>
      <c r="F448" s="17"/>
      <c r="H448" s="30"/>
      <c r="I448" s="30"/>
      <c r="J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F448" s="54"/>
      <c r="AG448" s="55"/>
    </row>
    <row r="449" spans="2:33" ht="15">
      <c r="B449" s="15"/>
      <c r="C449" s="14"/>
      <c r="D449" s="21"/>
      <c r="E449" s="17"/>
      <c r="F449" s="17"/>
      <c r="H449" s="30"/>
      <c r="I449" s="30"/>
      <c r="J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F449" s="54"/>
      <c r="AG449" s="55"/>
    </row>
    <row r="450" spans="2:33" ht="15">
      <c r="B450" s="15"/>
      <c r="C450" s="14"/>
      <c r="D450" s="21"/>
      <c r="E450" s="17"/>
      <c r="F450" s="17"/>
      <c r="H450" s="30"/>
      <c r="I450" s="30"/>
      <c r="J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F450" s="54"/>
      <c r="AG450" s="55"/>
    </row>
    <row r="451" spans="2:33" ht="15">
      <c r="B451" s="15"/>
      <c r="C451" s="14"/>
      <c r="D451" s="21"/>
      <c r="E451" s="17"/>
      <c r="F451" s="17"/>
      <c r="H451" s="30"/>
      <c r="I451" s="30"/>
      <c r="J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F451" s="54"/>
      <c r="AG451" s="55"/>
    </row>
    <row r="452" spans="2:33" ht="15">
      <c r="B452" s="15"/>
      <c r="C452" s="14"/>
      <c r="D452" s="21"/>
      <c r="E452" s="17"/>
      <c r="F452" s="17"/>
      <c r="H452" s="30"/>
      <c r="I452" s="30"/>
      <c r="J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F452" s="54"/>
      <c r="AG452" s="55"/>
    </row>
    <row r="453" spans="2:33" ht="15">
      <c r="B453" s="15"/>
      <c r="C453" s="14"/>
      <c r="D453" s="21"/>
      <c r="E453" s="17"/>
      <c r="F453" s="17"/>
      <c r="H453" s="30"/>
      <c r="I453" s="30"/>
      <c r="J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F453" s="54"/>
      <c r="AG453" s="55"/>
    </row>
    <row r="454" spans="2:33" ht="15">
      <c r="B454" s="15"/>
      <c r="C454" s="14"/>
      <c r="D454" s="21"/>
      <c r="E454" s="17"/>
      <c r="F454" s="17"/>
      <c r="H454" s="30"/>
      <c r="I454" s="30"/>
      <c r="J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F454" s="54"/>
      <c r="AG454" s="55"/>
    </row>
    <row r="455" spans="2:33" ht="15">
      <c r="B455" s="15"/>
      <c r="C455" s="14"/>
      <c r="D455" s="21"/>
      <c r="E455" s="17"/>
      <c r="F455" s="17"/>
      <c r="H455" s="30"/>
      <c r="I455" s="30"/>
      <c r="J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F455" s="54"/>
      <c r="AG455" s="55"/>
    </row>
    <row r="456" spans="2:33" ht="15">
      <c r="B456" s="15"/>
      <c r="C456" s="14"/>
      <c r="D456" s="21"/>
      <c r="E456" s="17"/>
      <c r="F456" s="17"/>
      <c r="H456" s="30"/>
      <c r="I456" s="30"/>
      <c r="J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F456" s="54"/>
      <c r="AG456" s="55"/>
    </row>
    <row r="457" spans="2:33" ht="15">
      <c r="B457" s="15"/>
      <c r="C457" s="14"/>
      <c r="D457" s="21"/>
      <c r="E457" s="17"/>
      <c r="F457" s="17"/>
      <c r="H457" s="30"/>
      <c r="I457" s="30"/>
      <c r="J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F457" s="54"/>
      <c r="AG457" s="55"/>
    </row>
    <row r="458" spans="2:33" ht="15">
      <c r="B458" s="15"/>
      <c r="C458" s="14"/>
      <c r="D458" s="21"/>
      <c r="E458" s="17"/>
      <c r="F458" s="17"/>
      <c r="H458" s="30"/>
      <c r="I458" s="30"/>
      <c r="J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F458" s="54"/>
      <c r="AG458" s="55"/>
    </row>
    <row r="459" spans="2:33" ht="15">
      <c r="B459" s="15"/>
      <c r="C459" s="14"/>
      <c r="D459" s="21"/>
      <c r="E459" s="17"/>
      <c r="F459" s="17"/>
      <c r="H459" s="30"/>
      <c r="I459" s="30"/>
      <c r="J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F459" s="54"/>
      <c r="AG459" s="55"/>
    </row>
    <row r="460" spans="2:33" ht="15">
      <c r="B460" s="15"/>
      <c r="C460" s="14"/>
      <c r="D460" s="21"/>
      <c r="E460" s="17"/>
      <c r="F460" s="17"/>
      <c r="H460" s="30"/>
      <c r="I460" s="30"/>
      <c r="J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F460" s="54"/>
      <c r="AG460" s="55"/>
    </row>
    <row r="461" spans="2:33" ht="15">
      <c r="B461" s="15"/>
      <c r="C461" s="14"/>
      <c r="D461" s="21"/>
      <c r="E461" s="17"/>
      <c r="F461" s="17"/>
      <c r="H461" s="30"/>
      <c r="I461" s="30"/>
      <c r="J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F461" s="54"/>
      <c r="AG461" s="55"/>
    </row>
    <row r="462" spans="2:33" ht="15">
      <c r="B462" s="15"/>
      <c r="C462" s="14"/>
      <c r="D462" s="21"/>
      <c r="E462" s="17"/>
      <c r="F462" s="17"/>
      <c r="H462" s="30"/>
      <c r="I462" s="30"/>
      <c r="J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F462" s="54"/>
      <c r="AG462" s="55"/>
    </row>
    <row r="463" spans="2:33" ht="15">
      <c r="B463" s="15"/>
      <c r="C463" s="14"/>
      <c r="D463" s="21"/>
      <c r="E463" s="17"/>
      <c r="F463" s="17"/>
      <c r="H463" s="30"/>
      <c r="I463" s="30"/>
      <c r="J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F463" s="54"/>
      <c r="AG463" s="55"/>
    </row>
    <row r="464" spans="2:33" ht="15">
      <c r="B464" s="15"/>
      <c r="C464" s="14"/>
      <c r="D464" s="21"/>
      <c r="E464" s="17"/>
      <c r="F464" s="17"/>
      <c r="H464" s="30"/>
      <c r="I464" s="30"/>
      <c r="J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F464" s="54"/>
      <c r="AG464" s="55"/>
    </row>
    <row r="465" spans="2:33" ht="15">
      <c r="B465" s="15"/>
      <c r="C465" s="14"/>
      <c r="D465" s="21"/>
      <c r="E465" s="17"/>
      <c r="F465" s="17"/>
      <c r="H465" s="30"/>
      <c r="I465" s="30"/>
      <c r="J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F465" s="54"/>
      <c r="AG465" s="55"/>
    </row>
    <row r="466" spans="2:33" ht="15">
      <c r="B466" s="15"/>
      <c r="C466" s="14"/>
      <c r="D466" s="21"/>
      <c r="E466" s="17"/>
      <c r="F466" s="17"/>
      <c r="H466" s="30"/>
      <c r="I466" s="30"/>
      <c r="J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F466" s="54"/>
      <c r="AG466" s="55"/>
    </row>
    <row r="467" spans="2:33" ht="15">
      <c r="B467" s="15"/>
      <c r="C467" s="14"/>
      <c r="D467" s="21"/>
      <c r="E467" s="17"/>
      <c r="F467" s="17"/>
      <c r="H467" s="30"/>
      <c r="I467" s="30"/>
      <c r="J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F467" s="54"/>
      <c r="AG467" s="55"/>
    </row>
    <row r="468" spans="2:33" ht="15">
      <c r="B468" s="15"/>
      <c r="C468" s="14"/>
      <c r="D468" s="21"/>
      <c r="E468" s="17"/>
      <c r="F468" s="17"/>
      <c r="H468" s="30"/>
      <c r="I468" s="30"/>
      <c r="J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F468" s="54"/>
      <c r="AG468" s="55"/>
    </row>
    <row r="469" spans="2:33" ht="15">
      <c r="B469" s="15"/>
      <c r="C469" s="14"/>
      <c r="D469" s="21"/>
      <c r="E469" s="17"/>
      <c r="F469" s="17"/>
      <c r="H469" s="30"/>
      <c r="I469" s="30"/>
      <c r="J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F469" s="54"/>
      <c r="AG469" s="55"/>
    </row>
    <row r="470" spans="2:33" ht="15">
      <c r="B470" s="15"/>
      <c r="C470" s="14"/>
      <c r="D470" s="21"/>
      <c r="E470" s="17"/>
      <c r="F470" s="17"/>
      <c r="H470" s="30"/>
      <c r="I470" s="30"/>
      <c r="J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F470" s="54"/>
      <c r="AG470" s="55"/>
    </row>
    <row r="471" spans="2:33" ht="15">
      <c r="B471" s="15"/>
      <c r="C471" s="14"/>
      <c r="D471" s="21"/>
      <c r="E471" s="17"/>
      <c r="F471" s="17"/>
      <c r="H471" s="30"/>
      <c r="I471" s="30"/>
      <c r="J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F471" s="54"/>
      <c r="AG471" s="55"/>
    </row>
    <row r="472" spans="2:33" ht="15">
      <c r="B472" s="15"/>
      <c r="C472" s="14"/>
      <c r="D472" s="21"/>
      <c r="E472" s="17"/>
      <c r="F472" s="17"/>
      <c r="H472" s="30"/>
      <c r="I472" s="30"/>
      <c r="J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F472" s="54"/>
      <c r="AG472" s="55"/>
    </row>
    <row r="473" spans="2:33" ht="15">
      <c r="B473" s="15"/>
      <c r="C473" s="14"/>
      <c r="D473" s="21"/>
      <c r="E473" s="17"/>
      <c r="F473" s="17"/>
      <c r="H473" s="30"/>
      <c r="I473" s="30"/>
      <c r="J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F473" s="54"/>
      <c r="AG473" s="55"/>
    </row>
    <row r="474" spans="2:33" ht="15">
      <c r="B474" s="15"/>
      <c r="C474" s="14"/>
      <c r="D474" s="21"/>
      <c r="E474" s="17"/>
      <c r="F474" s="17"/>
      <c r="H474" s="30"/>
      <c r="I474" s="30"/>
      <c r="J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F474" s="54"/>
      <c r="AG474" s="55"/>
    </row>
    <row r="475" spans="2:33" ht="15">
      <c r="B475" s="15"/>
      <c r="C475" s="14"/>
      <c r="D475" s="21"/>
      <c r="E475" s="17"/>
      <c r="F475" s="17"/>
      <c r="H475" s="30"/>
      <c r="I475" s="30"/>
      <c r="J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F475" s="54"/>
      <c r="AG475" s="55"/>
    </row>
    <row r="476" spans="2:33" ht="15">
      <c r="B476" s="15"/>
      <c r="C476" s="14"/>
      <c r="D476" s="21"/>
      <c r="E476" s="17"/>
      <c r="F476" s="17"/>
      <c r="H476" s="30"/>
      <c r="I476" s="30"/>
      <c r="J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F476" s="54"/>
      <c r="AG476" s="55"/>
    </row>
    <row r="477" spans="2:33" ht="15">
      <c r="B477" s="15"/>
      <c r="C477" s="14"/>
      <c r="D477" s="21"/>
      <c r="E477" s="17"/>
      <c r="F477" s="17"/>
      <c r="H477" s="30"/>
      <c r="I477" s="30"/>
      <c r="J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F477" s="54"/>
      <c r="AG477" s="55"/>
    </row>
    <row r="478" spans="2:33" ht="15">
      <c r="B478" s="15"/>
      <c r="C478" s="14"/>
      <c r="D478" s="21"/>
      <c r="E478" s="17"/>
      <c r="F478" s="17"/>
      <c r="H478" s="30"/>
      <c r="I478" s="30"/>
      <c r="J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F478" s="54"/>
      <c r="AG478" s="55"/>
    </row>
    <row r="479" spans="2:33" ht="15">
      <c r="B479" s="15"/>
      <c r="C479" s="14"/>
      <c r="D479" s="21"/>
      <c r="E479" s="17"/>
      <c r="F479" s="17"/>
      <c r="H479" s="30"/>
      <c r="I479" s="30"/>
      <c r="J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F479" s="54"/>
      <c r="AG479" s="55"/>
    </row>
    <row r="480" spans="2:33" ht="15">
      <c r="B480" s="15"/>
      <c r="C480" s="14"/>
      <c r="D480" s="21"/>
      <c r="E480" s="17"/>
      <c r="F480" s="17"/>
      <c r="H480" s="30"/>
      <c r="I480" s="30"/>
      <c r="J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F480" s="54"/>
      <c r="AG480" s="55"/>
    </row>
    <row r="481" spans="2:33" ht="15">
      <c r="B481" s="15"/>
      <c r="C481" s="14"/>
      <c r="D481" s="21"/>
      <c r="E481" s="17"/>
      <c r="F481" s="17"/>
      <c r="H481" s="30"/>
      <c r="I481" s="30"/>
      <c r="J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F481" s="54"/>
      <c r="AG481" s="55"/>
    </row>
    <row r="482" spans="2:33" ht="15">
      <c r="B482" s="15"/>
      <c r="C482" s="14"/>
      <c r="D482" s="21"/>
      <c r="E482" s="17"/>
      <c r="F482" s="17"/>
      <c r="H482" s="30"/>
      <c r="I482" s="30"/>
      <c r="J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F482" s="54"/>
      <c r="AG482" s="55"/>
    </row>
    <row r="483" spans="2:33" ht="15">
      <c r="B483" s="15"/>
      <c r="C483" s="14"/>
      <c r="D483" s="21"/>
      <c r="E483" s="17"/>
      <c r="F483" s="17"/>
      <c r="H483" s="30"/>
      <c r="I483" s="30"/>
      <c r="J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F483" s="54"/>
      <c r="AG483" s="55"/>
    </row>
    <row r="484" spans="2:33" ht="15">
      <c r="B484" s="15"/>
      <c r="C484" s="14"/>
      <c r="D484" s="21"/>
      <c r="E484" s="17"/>
      <c r="F484" s="17"/>
      <c r="H484" s="30"/>
      <c r="I484" s="30"/>
      <c r="J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F484" s="54"/>
      <c r="AG484" s="55"/>
    </row>
    <row r="485" spans="2:33" ht="15">
      <c r="B485" s="15"/>
      <c r="C485" s="14"/>
      <c r="D485" s="21"/>
      <c r="E485" s="17"/>
      <c r="F485" s="17"/>
      <c r="H485" s="30"/>
      <c r="I485" s="30"/>
      <c r="J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F485" s="54"/>
      <c r="AG485" s="55"/>
    </row>
    <row r="486" spans="2:33" ht="15">
      <c r="B486" s="15"/>
      <c r="C486" s="14"/>
      <c r="D486" s="21"/>
      <c r="E486" s="17"/>
      <c r="F486" s="17"/>
      <c r="H486" s="30"/>
      <c r="I486" s="30"/>
      <c r="J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F486" s="54"/>
      <c r="AG486" s="55"/>
    </row>
    <row r="487" spans="2:33" ht="15">
      <c r="B487" s="15"/>
      <c r="C487" s="14"/>
      <c r="D487" s="21"/>
      <c r="E487" s="17"/>
      <c r="F487" s="17"/>
      <c r="H487" s="30"/>
      <c r="I487" s="30"/>
      <c r="J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F487" s="54"/>
      <c r="AG487" s="55"/>
    </row>
    <row r="488" spans="2:33" ht="15">
      <c r="B488" s="15"/>
      <c r="C488" s="14"/>
      <c r="D488" s="21"/>
      <c r="E488" s="17"/>
      <c r="F488" s="17"/>
      <c r="H488" s="30"/>
      <c r="I488" s="30"/>
      <c r="J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F488" s="54"/>
      <c r="AG488" s="55"/>
    </row>
    <row r="489" spans="2:33" ht="15">
      <c r="B489" s="15"/>
      <c r="C489" s="14"/>
      <c r="D489" s="21"/>
      <c r="E489" s="17"/>
      <c r="F489" s="17"/>
      <c r="H489" s="30"/>
      <c r="I489" s="30"/>
      <c r="J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F489" s="54"/>
      <c r="AG489" s="55"/>
    </row>
    <row r="490" spans="2:33" ht="15">
      <c r="B490" s="15"/>
      <c r="C490" s="14"/>
      <c r="D490" s="21"/>
      <c r="E490" s="17"/>
      <c r="F490" s="17"/>
      <c r="H490" s="30"/>
      <c r="I490" s="30"/>
      <c r="J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F490" s="54"/>
      <c r="AG490" s="55"/>
    </row>
    <row r="491" spans="2:33" ht="15">
      <c r="B491" s="15"/>
      <c r="C491" s="14"/>
      <c r="D491" s="21"/>
      <c r="E491" s="17"/>
      <c r="F491" s="17"/>
      <c r="H491" s="30"/>
      <c r="I491" s="30"/>
      <c r="J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F491" s="54"/>
      <c r="AG491" s="55"/>
    </row>
    <row r="492" spans="2:33" ht="15">
      <c r="B492" s="15"/>
      <c r="C492" s="14"/>
      <c r="D492" s="21"/>
      <c r="E492" s="17"/>
      <c r="F492" s="17"/>
      <c r="H492" s="30"/>
      <c r="I492" s="30"/>
      <c r="J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F492" s="54"/>
      <c r="AG492" s="55"/>
    </row>
    <row r="493" spans="2:33" ht="15">
      <c r="B493" s="15"/>
      <c r="C493" s="14"/>
      <c r="D493" s="21"/>
      <c r="E493" s="17"/>
      <c r="F493" s="17"/>
      <c r="H493" s="30"/>
      <c r="I493" s="30"/>
      <c r="J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F493" s="54"/>
      <c r="AG493" s="55"/>
    </row>
    <row r="494" spans="2:33" ht="15">
      <c r="B494" s="15"/>
      <c r="C494" s="14"/>
      <c r="D494" s="21"/>
      <c r="E494" s="17"/>
      <c r="F494" s="17"/>
      <c r="H494" s="30"/>
      <c r="I494" s="30"/>
      <c r="J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F494" s="54"/>
      <c r="AG494" s="55"/>
    </row>
    <row r="495" spans="2:33" ht="15">
      <c r="B495" s="15"/>
      <c r="C495" s="14"/>
      <c r="D495" s="21"/>
      <c r="E495" s="17"/>
      <c r="F495" s="17"/>
      <c r="H495" s="30"/>
      <c r="I495" s="30"/>
      <c r="J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F495" s="54"/>
      <c r="AG495" s="55"/>
    </row>
    <row r="496" spans="2:33" ht="15">
      <c r="B496" s="15"/>
      <c r="C496" s="14"/>
      <c r="D496" s="21"/>
      <c r="E496" s="17"/>
      <c r="F496" s="17"/>
      <c r="H496" s="30"/>
      <c r="I496" s="30"/>
      <c r="J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F496" s="54"/>
      <c r="AG496" s="55"/>
    </row>
    <row r="497" spans="2:33" ht="15">
      <c r="B497" s="15"/>
      <c r="C497" s="14"/>
      <c r="D497" s="21"/>
      <c r="E497" s="17"/>
      <c r="F497" s="17"/>
      <c r="H497" s="30"/>
      <c r="I497" s="30"/>
      <c r="J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F497" s="54"/>
      <c r="AG497" s="55"/>
    </row>
    <row r="498" spans="2:33" ht="15">
      <c r="B498" s="15"/>
      <c r="C498" s="14"/>
      <c r="D498" s="21"/>
      <c r="E498" s="17"/>
      <c r="F498" s="17"/>
      <c r="H498" s="30"/>
      <c r="I498" s="30"/>
      <c r="J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F498" s="54"/>
      <c r="AG498" s="55"/>
    </row>
    <row r="499" spans="2:33" ht="15">
      <c r="B499" s="15"/>
      <c r="C499" s="14"/>
      <c r="D499" s="21"/>
      <c r="E499" s="17"/>
      <c r="F499" s="17"/>
      <c r="H499" s="30"/>
      <c r="I499" s="30"/>
      <c r="J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F499" s="54"/>
      <c r="AG499" s="55"/>
    </row>
    <row r="500" spans="2:33" ht="15">
      <c r="B500" s="15"/>
      <c r="C500" s="14"/>
      <c r="D500" s="21"/>
      <c r="E500" s="17"/>
      <c r="F500" s="17"/>
      <c r="H500" s="30"/>
      <c r="I500" s="30"/>
      <c r="J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F500" s="54"/>
      <c r="AG500" s="55"/>
    </row>
    <row r="501" spans="2:33" ht="15">
      <c r="B501" s="15"/>
      <c r="C501" s="14"/>
      <c r="D501" s="21"/>
      <c r="E501" s="17"/>
      <c r="F501" s="17"/>
      <c r="H501" s="30"/>
      <c r="I501" s="30"/>
      <c r="J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F501" s="54"/>
      <c r="AG501" s="55"/>
    </row>
    <row r="502" spans="2:33" ht="15">
      <c r="B502" s="15"/>
      <c r="C502" s="14"/>
      <c r="D502" s="21"/>
      <c r="E502" s="17"/>
      <c r="F502" s="17"/>
      <c r="H502" s="30"/>
      <c r="I502" s="30"/>
      <c r="J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F502" s="54"/>
      <c r="AG502" s="55"/>
    </row>
    <row r="503" spans="2:33" ht="15">
      <c r="B503" s="15"/>
      <c r="C503" s="14"/>
      <c r="D503" s="21"/>
      <c r="E503" s="17"/>
      <c r="F503" s="17"/>
      <c r="H503" s="30"/>
      <c r="I503" s="30"/>
      <c r="J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F503" s="54"/>
      <c r="AG503" s="55"/>
    </row>
    <row r="504" ht="15">
      <c r="E504" s="17"/>
    </row>
    <row r="505" ht="15">
      <c r="E505" s="17"/>
    </row>
  </sheetData>
  <sheetProtection/>
  <printOptions gridLines="1"/>
  <pageMargins left="0.11811023622047245" right="0.11811023622047245" top="0.7480314960629921" bottom="0.7480314960629921" header="0.31496062992125984" footer="0.31496062992125984"/>
  <pageSetup fitToHeight="2" fitToWidth="2" horizontalDpi="600" verticalDpi="600" orientation="landscape" paperSize="9" scale="68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9">
      <selection activeCell="A51" sqref="A51"/>
    </sheetView>
  </sheetViews>
  <sheetFormatPr defaultColWidth="8.8515625" defaultRowHeight="12.75"/>
  <cols>
    <col min="1" max="1" width="22.421875" style="8" customWidth="1"/>
    <col min="2" max="2" width="48.57421875" style="8" customWidth="1"/>
    <col min="3" max="3" width="13.421875" style="25" customWidth="1"/>
    <col min="4" max="4" width="25.140625" style="72" customWidth="1"/>
    <col min="5" max="5" width="19.140625" style="87" customWidth="1"/>
    <col min="6" max="6" width="29.00390625" style="87" customWidth="1"/>
    <col min="7" max="7" width="58.7109375" style="8" customWidth="1"/>
    <col min="8" max="8" width="88.28125" style="1" customWidth="1"/>
    <col min="9" max="16384" width="8.8515625" style="8" customWidth="1"/>
  </cols>
  <sheetData>
    <row r="1" spans="1:8" s="5" customFormat="1" ht="15">
      <c r="A1" s="5" t="s">
        <v>10</v>
      </c>
      <c r="B1" s="5" t="s">
        <v>139</v>
      </c>
      <c r="C1" s="112" t="s">
        <v>116</v>
      </c>
      <c r="D1" s="73" t="s">
        <v>140</v>
      </c>
      <c r="E1" s="88" t="s">
        <v>141</v>
      </c>
      <c r="F1" s="88" t="s">
        <v>238</v>
      </c>
      <c r="G1" s="5" t="s">
        <v>142</v>
      </c>
      <c r="H1" s="94" t="s">
        <v>72</v>
      </c>
    </row>
    <row r="2" spans="1:8" s="5" customFormat="1" ht="15">
      <c r="A2" s="74"/>
      <c r="B2" s="74"/>
      <c r="C2" s="144" t="s">
        <v>10</v>
      </c>
      <c r="D2" s="92" t="s">
        <v>54</v>
      </c>
      <c r="E2" s="93" t="s">
        <v>0</v>
      </c>
      <c r="F2" s="93" t="s">
        <v>239</v>
      </c>
      <c r="G2" s="74" t="s">
        <v>20</v>
      </c>
      <c r="H2" s="1"/>
    </row>
    <row r="3" spans="3:6" ht="14.25">
      <c r="C3" s="145"/>
      <c r="D3" s="71"/>
      <c r="F3" s="25"/>
    </row>
    <row r="4" spans="1:6" ht="15">
      <c r="A4" s="2" t="s">
        <v>21</v>
      </c>
      <c r="B4" s="8" t="s">
        <v>42</v>
      </c>
      <c r="C4" s="145">
        <v>12500</v>
      </c>
      <c r="D4" s="17">
        <f>Income!E9</f>
        <v>12500</v>
      </c>
      <c r="E4" s="87">
        <f>D4/C4</f>
        <v>1</v>
      </c>
      <c r="F4" s="7">
        <v>12500</v>
      </c>
    </row>
    <row r="5" spans="1:6" ht="15">
      <c r="A5" s="2"/>
      <c r="B5" s="8" t="s">
        <v>117</v>
      </c>
      <c r="C5" s="145">
        <v>457</v>
      </c>
      <c r="D5" s="17">
        <f>Income!F9</f>
        <v>456.75</v>
      </c>
      <c r="E5" s="87">
        <f>D5/C5</f>
        <v>0.99945295404814</v>
      </c>
      <c r="F5" s="7">
        <v>457</v>
      </c>
    </row>
    <row r="6" spans="1:6" ht="15">
      <c r="A6" s="2"/>
      <c r="B6" s="8" t="s">
        <v>76</v>
      </c>
      <c r="C6" s="145">
        <v>0</v>
      </c>
      <c r="D6" s="17">
        <f>Income!H9</f>
        <v>101.78</v>
      </c>
      <c r="F6" s="7">
        <v>0</v>
      </c>
    </row>
    <row r="7" spans="1:6" ht="15">
      <c r="A7" s="2"/>
      <c r="B7" s="8" t="s">
        <v>16</v>
      </c>
      <c r="C7" s="145">
        <v>0</v>
      </c>
      <c r="D7" s="17">
        <f>Income!I9</f>
        <v>437.61</v>
      </c>
      <c r="F7" s="7"/>
    </row>
    <row r="8" spans="1:7" ht="15.75" thickBot="1">
      <c r="A8" s="75" t="s">
        <v>3</v>
      </c>
      <c r="B8" s="219" t="s">
        <v>255</v>
      </c>
      <c r="C8" s="146">
        <f>SUM(C4:C7)</f>
        <v>12957</v>
      </c>
      <c r="D8" s="76">
        <f>SUM(D4:D7)</f>
        <v>13496.140000000001</v>
      </c>
      <c r="E8" s="89"/>
      <c r="F8" s="215">
        <v>12957</v>
      </c>
      <c r="G8" s="12"/>
    </row>
    <row r="9" spans="1:6" ht="15.75" thickTop="1">
      <c r="A9" s="2"/>
      <c r="C9" s="145"/>
      <c r="D9" s="71"/>
      <c r="F9" s="7"/>
    </row>
    <row r="10" spans="1:6" ht="15">
      <c r="A10" s="95"/>
      <c r="B10" s="96"/>
      <c r="C10" s="148"/>
      <c r="D10" s="97" t="s">
        <v>53</v>
      </c>
      <c r="E10" s="90"/>
      <c r="F10" s="216"/>
    </row>
    <row r="11" spans="1:6" ht="15">
      <c r="A11" s="2" t="s">
        <v>22</v>
      </c>
      <c r="B11" s="25"/>
      <c r="C11" s="145"/>
      <c r="D11" s="71"/>
      <c r="F11" s="7"/>
    </row>
    <row r="12" spans="1:8" ht="15">
      <c r="A12" s="81" t="s">
        <v>23</v>
      </c>
      <c r="B12" s="8" t="s">
        <v>24</v>
      </c>
      <c r="C12" s="145">
        <v>2387</v>
      </c>
      <c r="D12" s="17">
        <f>Expenditure!J62</f>
        <v>2578.82</v>
      </c>
      <c r="E12" s="87">
        <f>(D12/C12)</f>
        <v>1.080360284876414</v>
      </c>
      <c r="F12" s="7">
        <v>2500</v>
      </c>
      <c r="H12" s="1" t="s">
        <v>63</v>
      </c>
    </row>
    <row r="13" spans="1:7" ht="15">
      <c r="A13" s="81"/>
      <c r="B13" s="8" t="s">
        <v>25</v>
      </c>
      <c r="C13" s="145">
        <v>150</v>
      </c>
      <c r="D13" s="17">
        <f>Expenditure!M62</f>
        <v>0</v>
      </c>
      <c r="E13" s="87">
        <f>(D13/C13)</f>
        <v>0</v>
      </c>
      <c r="F13" s="7">
        <v>100</v>
      </c>
      <c r="G13" s="8" t="s">
        <v>251</v>
      </c>
    </row>
    <row r="14" spans="1:6" ht="15" thickBot="1">
      <c r="A14" s="77" t="s">
        <v>3</v>
      </c>
      <c r="B14" s="77" t="s">
        <v>257</v>
      </c>
      <c r="C14" s="136">
        <f>SUM(C11:C12)</f>
        <v>2387</v>
      </c>
      <c r="D14" s="98">
        <f>SUM(D11:D13)</f>
        <v>2578.82</v>
      </c>
      <c r="E14" s="99">
        <f>(D14/C14)</f>
        <v>1.080360284876414</v>
      </c>
      <c r="F14" s="217">
        <v>2600</v>
      </c>
    </row>
    <row r="15" spans="3:6" ht="15" thickTop="1">
      <c r="C15" s="145"/>
      <c r="D15" s="17"/>
      <c r="F15" s="7"/>
    </row>
    <row r="16" spans="2:8" ht="14.25">
      <c r="B16" s="8" t="s">
        <v>26</v>
      </c>
      <c r="C16" s="145">
        <v>100</v>
      </c>
      <c r="D16" s="17">
        <f>Expenditure!N62</f>
        <v>36</v>
      </c>
      <c r="E16" s="87">
        <f aca="true" t="shared" si="0" ref="E16:E24">(D16/C16)</f>
        <v>0.36</v>
      </c>
      <c r="F16" s="7">
        <v>100</v>
      </c>
      <c r="H16" s="1" t="s">
        <v>64</v>
      </c>
    </row>
    <row r="17" spans="1:6" ht="15" thickBot="1">
      <c r="A17" s="77" t="s">
        <v>3</v>
      </c>
      <c r="C17" s="136">
        <f>SUM(C16:C16)</f>
        <v>100</v>
      </c>
      <c r="D17" s="98">
        <f>SUM(D16:D16)</f>
        <v>36</v>
      </c>
      <c r="E17" s="99">
        <f t="shared" si="0"/>
        <v>0.36</v>
      </c>
      <c r="F17" s="217">
        <v>100</v>
      </c>
    </row>
    <row r="18" spans="1:8" ht="15.75" thickTop="1">
      <c r="A18" s="81" t="s">
        <v>27</v>
      </c>
      <c r="B18" s="8" t="s">
        <v>28</v>
      </c>
      <c r="C18" s="145">
        <v>0</v>
      </c>
      <c r="D18" s="17">
        <f>Expenditure!O62</f>
        <v>220</v>
      </c>
      <c r="E18" s="87" t="e">
        <f t="shared" si="0"/>
        <v>#DIV/0!</v>
      </c>
      <c r="F18" s="7">
        <v>100</v>
      </c>
      <c r="H18" s="1" t="s">
        <v>66</v>
      </c>
    </row>
    <row r="19" spans="2:8" ht="14.25">
      <c r="B19" s="8" t="s">
        <v>29</v>
      </c>
      <c r="C19" s="145">
        <v>100</v>
      </c>
      <c r="D19" s="17">
        <f>Expenditure!P62</f>
        <v>117.66000000000001</v>
      </c>
      <c r="E19" s="87">
        <f t="shared" si="0"/>
        <v>1.1766</v>
      </c>
      <c r="F19" s="7">
        <v>100</v>
      </c>
      <c r="H19" s="1" t="s">
        <v>81</v>
      </c>
    </row>
    <row r="20" spans="2:6" ht="14.25">
      <c r="B20" s="8" t="s">
        <v>119</v>
      </c>
      <c r="C20" s="145">
        <v>2287</v>
      </c>
      <c r="D20" s="17">
        <f>Expenditure!W62</f>
        <v>2286.78</v>
      </c>
      <c r="E20" s="87">
        <f>(D20/C20)</f>
        <v>0.9999038041101881</v>
      </c>
      <c r="F20" s="7">
        <v>2287</v>
      </c>
    </row>
    <row r="21" spans="2:6" ht="14.25">
      <c r="B21" s="8" t="s">
        <v>86</v>
      </c>
      <c r="C21" s="145">
        <v>550</v>
      </c>
      <c r="D21" s="17">
        <f>Expenditure!S62</f>
        <v>89.14</v>
      </c>
      <c r="E21" s="87">
        <f>(D21/C21)</f>
        <v>0.16207272727272728</v>
      </c>
      <c r="F21" s="7">
        <v>150</v>
      </c>
    </row>
    <row r="22" spans="2:6" ht="14.25">
      <c r="B22" s="8" t="s">
        <v>126</v>
      </c>
      <c r="C22" s="145">
        <v>450</v>
      </c>
      <c r="D22" s="17">
        <f>Expenditure!AC62</f>
        <v>289.58</v>
      </c>
      <c r="E22" s="87">
        <f>(D22/C22)</f>
        <v>0.643511111111111</v>
      </c>
      <c r="F22" s="7">
        <v>450</v>
      </c>
    </row>
    <row r="23" spans="2:6" ht="14.25">
      <c r="B23" s="8" t="s">
        <v>109</v>
      </c>
      <c r="C23" s="145">
        <v>600</v>
      </c>
      <c r="D23" s="17"/>
      <c r="F23" s="7">
        <v>950</v>
      </c>
    </row>
    <row r="24" spans="2:8" ht="14.25">
      <c r="B24" s="12" t="s">
        <v>30</v>
      </c>
      <c r="C24" s="145">
        <v>100</v>
      </c>
      <c r="D24" s="17">
        <f>Expenditure!Q62</f>
        <v>125</v>
      </c>
      <c r="E24" s="87">
        <f t="shared" si="0"/>
        <v>1.25</v>
      </c>
      <c r="F24" s="7">
        <v>125</v>
      </c>
      <c r="H24" s="1" t="s">
        <v>67</v>
      </c>
    </row>
    <row r="25" spans="2:6" ht="14.25">
      <c r="B25" s="153" t="s">
        <v>98</v>
      </c>
      <c r="C25" s="145">
        <v>250</v>
      </c>
      <c r="D25" s="17"/>
      <c r="F25" s="7">
        <v>250</v>
      </c>
    </row>
    <row r="26" spans="1:6" ht="15" thickBot="1">
      <c r="A26" s="77" t="s">
        <v>3</v>
      </c>
      <c r="B26" s="8" t="s">
        <v>13</v>
      </c>
      <c r="C26" s="137">
        <f>SUM(C18:C25)</f>
        <v>4337</v>
      </c>
      <c r="D26" s="98">
        <f>SUM(D18:D24)</f>
        <v>3128.16</v>
      </c>
      <c r="E26" s="99">
        <f>(D26/C26)</f>
        <v>0.7212727691952963</v>
      </c>
      <c r="F26" s="217">
        <f>SUM(F18:F25)</f>
        <v>4412</v>
      </c>
    </row>
    <row r="27" spans="3:6" ht="15" thickTop="1">
      <c r="C27" s="147"/>
      <c r="D27" s="78"/>
      <c r="E27" s="91"/>
      <c r="F27" s="218"/>
    </row>
    <row r="28" spans="2:8" ht="14.25">
      <c r="B28" s="17" t="s">
        <v>1</v>
      </c>
      <c r="C28" s="147">
        <v>598</v>
      </c>
      <c r="D28" s="78">
        <f>Expenditure!U62</f>
        <v>620.09</v>
      </c>
      <c r="E28" s="91">
        <f>D28/C28</f>
        <v>1.0369397993311038</v>
      </c>
      <c r="F28" s="218">
        <v>640</v>
      </c>
      <c r="G28" s="8" t="s">
        <v>80</v>
      </c>
      <c r="H28" s="1" t="s">
        <v>69</v>
      </c>
    </row>
    <row r="29" spans="2:6" ht="14.25">
      <c r="B29" s="17" t="s">
        <v>96</v>
      </c>
      <c r="C29" s="147">
        <v>25</v>
      </c>
      <c r="D29" s="78">
        <v>0</v>
      </c>
      <c r="E29" s="91"/>
      <c r="F29" s="218">
        <v>0</v>
      </c>
    </row>
    <row r="30" spans="2:6" ht="14.25">
      <c r="B30" s="17" t="s">
        <v>47</v>
      </c>
      <c r="C30" s="147">
        <v>0</v>
      </c>
      <c r="D30" s="78"/>
      <c r="E30" s="91"/>
      <c r="F30" s="218">
        <v>0</v>
      </c>
    </row>
    <row r="31" spans="2:8" ht="14.25">
      <c r="B31" s="17" t="s">
        <v>4</v>
      </c>
      <c r="C31" s="147">
        <v>230</v>
      </c>
      <c r="D31" s="78">
        <f>Expenditure!V62</f>
        <v>265.01</v>
      </c>
      <c r="E31" s="91">
        <f aca="true" t="shared" si="1" ref="E31:E36">D31/C31</f>
        <v>1.1522173913043479</v>
      </c>
      <c r="F31" s="218">
        <v>260</v>
      </c>
      <c r="G31" s="8" t="s">
        <v>252</v>
      </c>
      <c r="H31" s="1" t="s">
        <v>70</v>
      </c>
    </row>
    <row r="32" spans="2:8" ht="14.25">
      <c r="B32" s="17" t="s">
        <v>34</v>
      </c>
      <c r="C32" s="147">
        <v>100</v>
      </c>
      <c r="D32" s="78">
        <f>Expenditure!X62</f>
        <v>200</v>
      </c>
      <c r="E32" s="91">
        <f t="shared" si="1"/>
        <v>2</v>
      </c>
      <c r="F32" s="218">
        <v>150</v>
      </c>
      <c r="G32" s="8" t="s">
        <v>194</v>
      </c>
      <c r="H32" s="1" t="s">
        <v>65</v>
      </c>
    </row>
    <row r="33" spans="2:8" ht="14.25">
      <c r="B33" s="17" t="s">
        <v>35</v>
      </c>
      <c r="C33" s="147">
        <v>850</v>
      </c>
      <c r="D33" s="78">
        <f>Expenditure!Y62</f>
        <v>0</v>
      </c>
      <c r="E33" s="91">
        <f t="shared" si="1"/>
        <v>0</v>
      </c>
      <c r="F33" s="218">
        <v>800</v>
      </c>
      <c r="H33" s="1" t="s">
        <v>79</v>
      </c>
    </row>
    <row r="34" spans="2:8" ht="14.25">
      <c r="B34" s="17" t="s">
        <v>2</v>
      </c>
      <c r="C34" s="147">
        <v>0</v>
      </c>
      <c r="D34" s="78">
        <f>Expenditure!Z62</f>
        <v>0</v>
      </c>
      <c r="E34" s="91">
        <v>0</v>
      </c>
      <c r="F34" s="218">
        <v>1000</v>
      </c>
      <c r="H34" s="1" t="s">
        <v>65</v>
      </c>
    </row>
    <row r="35" spans="2:8" ht="14.25">
      <c r="B35" s="17" t="s">
        <v>118</v>
      </c>
      <c r="C35" s="147">
        <v>3200</v>
      </c>
      <c r="D35" s="78">
        <f>Expenditure!AA62</f>
        <v>3000</v>
      </c>
      <c r="E35" s="91">
        <f t="shared" si="1"/>
        <v>0.9375</v>
      </c>
      <c r="F35" s="218">
        <v>3200</v>
      </c>
      <c r="H35" s="1" t="s">
        <v>71</v>
      </c>
    </row>
    <row r="36" spans="2:8" ht="14.25">
      <c r="B36" s="17" t="s">
        <v>36</v>
      </c>
      <c r="C36" s="147">
        <v>0</v>
      </c>
      <c r="D36" s="78">
        <f>Expenditure!AB62</f>
        <v>0</v>
      </c>
      <c r="E36" s="91" t="e">
        <f t="shared" si="1"/>
        <v>#DIV/0!</v>
      </c>
      <c r="F36" s="218">
        <v>0</v>
      </c>
      <c r="H36" s="1" t="s">
        <v>71</v>
      </c>
    </row>
    <row r="37" spans="2:6" ht="14.25">
      <c r="B37" s="17" t="s">
        <v>98</v>
      </c>
      <c r="C37" s="147">
        <v>250</v>
      </c>
      <c r="D37" s="78"/>
      <c r="E37" s="91"/>
      <c r="F37" s="218">
        <v>250</v>
      </c>
    </row>
    <row r="38" spans="2:6" ht="15" thickBot="1">
      <c r="B38" s="17" t="s">
        <v>258</v>
      </c>
      <c r="C38" s="137"/>
      <c r="D38" s="98"/>
      <c r="E38" s="99"/>
      <c r="F38" s="217">
        <f>SUM(F28:F37)</f>
        <v>6300</v>
      </c>
    </row>
    <row r="39" spans="1:6" ht="15.75" thickTop="1">
      <c r="A39" s="138" t="s">
        <v>37</v>
      </c>
      <c r="B39" s="138" t="s">
        <v>254</v>
      </c>
      <c r="C39" s="80">
        <f>SUM(C27:C37)+C26+C17+C14</f>
        <v>12077</v>
      </c>
      <c r="D39" s="80">
        <f>SUM(D27:D36)+D26+D17+D14</f>
        <v>9828.08</v>
      </c>
      <c r="E39" s="99">
        <f>(D39/C39)</f>
        <v>0.8137848803510805</v>
      </c>
      <c r="F39" s="217">
        <f>SUM(F38+F26+F17+F14)</f>
        <v>13412</v>
      </c>
    </row>
    <row r="40" spans="1:6" ht="15">
      <c r="A40" s="220"/>
      <c r="B40" s="221"/>
      <c r="C40" s="222"/>
      <c r="D40" s="222"/>
      <c r="E40" s="223"/>
      <c r="F40" s="224"/>
    </row>
    <row r="41" spans="2:6" ht="15">
      <c r="B41" s="138" t="s">
        <v>256</v>
      </c>
      <c r="C41" s="80"/>
      <c r="D41" s="80"/>
      <c r="E41" s="99"/>
      <c r="F41" s="217">
        <f>F8-F39</f>
        <v>-455</v>
      </c>
    </row>
    <row r="42" spans="3:6" ht="14.25">
      <c r="C42" s="145"/>
      <c r="D42" s="87" t="s">
        <v>240</v>
      </c>
      <c r="E42" s="25">
        <v>150</v>
      </c>
      <c r="F42" s="87" t="s">
        <v>241</v>
      </c>
    </row>
    <row r="43" spans="2:6" ht="14.25">
      <c r="B43" s="8" t="s">
        <v>120</v>
      </c>
      <c r="C43" s="145"/>
      <c r="D43" s="18"/>
      <c r="E43" s="25">
        <v>64</v>
      </c>
      <c r="F43" s="87" t="s">
        <v>26</v>
      </c>
    </row>
    <row r="44" spans="2:7" ht="14.25">
      <c r="B44" s="8" t="s">
        <v>121</v>
      </c>
      <c r="C44" s="145"/>
      <c r="E44" s="25">
        <v>800</v>
      </c>
      <c r="F44" s="87" t="s">
        <v>35</v>
      </c>
      <c r="G44" s="18" t="s">
        <v>253</v>
      </c>
    </row>
    <row r="45" spans="2:7" ht="14.25">
      <c r="B45" s="8" t="s">
        <v>122</v>
      </c>
      <c r="C45" s="145"/>
      <c r="E45" s="25">
        <v>1014</v>
      </c>
      <c r="G45" s="18"/>
    </row>
    <row r="46" spans="2:5" ht="14.25">
      <c r="B46" s="8" t="s">
        <v>114</v>
      </c>
      <c r="E46" s="25"/>
    </row>
    <row r="47" spans="2:5" ht="14.25">
      <c r="B47" s="8" t="s">
        <v>29</v>
      </c>
      <c r="E47" s="25"/>
    </row>
    <row r="48" spans="2:5" ht="14.25">
      <c r="B48" s="8" t="s">
        <v>123</v>
      </c>
      <c r="E48" s="25"/>
    </row>
    <row r="49" ht="14.25">
      <c r="E49" s="25"/>
    </row>
    <row r="50" ht="14.25">
      <c r="E50" s="25"/>
    </row>
  </sheetData>
  <sheetProtection/>
  <printOptions gridLines="1"/>
  <pageMargins left="0.3937007874015748" right="0.3937007874015748" top="0.3937007874015748" bottom="0.3937007874015748" header="0" footer="0"/>
  <pageSetup horizontalDpi="600" verticalDpi="6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18.8515625" defaultRowHeight="12.75"/>
  <cols>
    <col min="1" max="1" width="23.421875" style="8" customWidth="1"/>
    <col min="2" max="2" width="27.8515625" style="8" customWidth="1"/>
    <col min="3" max="3" width="14.421875" style="113" customWidth="1"/>
    <col min="4" max="4" width="15.421875" style="113" customWidth="1"/>
    <col min="5" max="5" width="15.7109375" style="101" customWidth="1"/>
    <col min="6" max="6" width="16.8515625" style="105" customWidth="1"/>
    <col min="7" max="7" width="25.28125" style="110" customWidth="1"/>
    <col min="8" max="8" width="18.8515625" style="129" customWidth="1"/>
    <col min="9" max="9" width="122.421875" style="8" customWidth="1"/>
    <col min="10" max="16384" width="18.8515625" style="8" customWidth="1"/>
  </cols>
  <sheetData>
    <row r="1" spans="1:8" ht="14.25">
      <c r="A1" s="8" t="s">
        <v>174</v>
      </c>
      <c r="B1" s="8" t="s">
        <v>139</v>
      </c>
      <c r="C1" s="181" t="s">
        <v>73</v>
      </c>
      <c r="D1" s="181" t="s">
        <v>77</v>
      </c>
      <c r="E1" s="181" t="s">
        <v>140</v>
      </c>
      <c r="F1" s="181" t="s">
        <v>127</v>
      </c>
      <c r="G1" s="181" t="s">
        <v>72</v>
      </c>
      <c r="H1" s="145" t="s">
        <v>141</v>
      </c>
    </row>
    <row r="2" spans="3:9" s="5" customFormat="1" ht="15">
      <c r="C2" s="182" t="s">
        <v>180</v>
      </c>
      <c r="D2" s="183" t="s">
        <v>179</v>
      </c>
      <c r="E2" s="182" t="s">
        <v>89</v>
      </c>
      <c r="F2" s="182" t="s">
        <v>127</v>
      </c>
      <c r="G2" s="184"/>
      <c r="H2" s="185"/>
      <c r="I2" s="94"/>
    </row>
    <row r="3" spans="1:8" ht="14.25">
      <c r="A3" s="8" t="s">
        <v>21</v>
      </c>
      <c r="B3" s="8" t="s">
        <v>42</v>
      </c>
      <c r="C3" s="181">
        <v>8250</v>
      </c>
      <c r="D3" s="181">
        <v>8495</v>
      </c>
      <c r="E3" s="181">
        <v>12500</v>
      </c>
      <c r="F3" s="181">
        <v>12500</v>
      </c>
      <c r="G3" s="181" t="s">
        <v>90</v>
      </c>
      <c r="H3" s="145"/>
    </row>
    <row r="4" spans="1:8" ht="15">
      <c r="A4" s="2"/>
      <c r="B4" s="8" t="s">
        <v>91</v>
      </c>
      <c r="C4" s="186">
        <v>457</v>
      </c>
      <c r="D4" s="186">
        <v>457</v>
      </c>
      <c r="E4" s="187">
        <v>457</v>
      </c>
      <c r="F4" s="187">
        <v>457</v>
      </c>
      <c r="G4" s="186"/>
      <c r="H4" s="145"/>
    </row>
    <row r="5" spans="1:8" ht="15">
      <c r="A5" s="2"/>
      <c r="B5" s="8" t="s">
        <v>52</v>
      </c>
      <c r="C5" s="186"/>
      <c r="D5" s="186">
        <v>0</v>
      </c>
      <c r="E5" s="187">
        <f>Income!F6</f>
        <v>0</v>
      </c>
      <c r="F5" s="187"/>
      <c r="G5" s="186"/>
      <c r="H5" s="145"/>
    </row>
    <row r="6" spans="1:8" ht="15">
      <c r="A6" s="2"/>
      <c r="B6" s="8" t="s">
        <v>16</v>
      </c>
      <c r="C6" s="186">
        <v>210</v>
      </c>
      <c r="D6" s="186">
        <v>0</v>
      </c>
      <c r="E6" s="187">
        <v>0</v>
      </c>
      <c r="F6" s="187"/>
      <c r="G6" s="186"/>
      <c r="H6" s="145"/>
    </row>
    <row r="7" spans="1:8" ht="15">
      <c r="A7" s="2"/>
      <c r="C7" s="186">
        <v>0</v>
      </c>
      <c r="D7" s="186">
        <v>0</v>
      </c>
      <c r="E7" s="186">
        <v>0</v>
      </c>
      <c r="F7" s="186"/>
      <c r="G7" s="186"/>
      <c r="H7" s="145"/>
    </row>
    <row r="8" spans="1:8" ht="15.75" thickBot="1">
      <c r="A8" s="158" t="s">
        <v>3</v>
      </c>
      <c r="B8" s="159"/>
      <c r="C8" s="188">
        <f>SUM(C3:C7)</f>
        <v>8917</v>
      </c>
      <c r="D8" s="188">
        <f>SUM(D3:D7)</f>
        <v>8952</v>
      </c>
      <c r="E8" s="188">
        <f>SUM(E3:E7)</f>
        <v>12957</v>
      </c>
      <c r="F8" s="188">
        <f>SUM(F3:F7)</f>
        <v>12957</v>
      </c>
      <c r="G8" s="188"/>
      <c r="H8" s="189"/>
    </row>
    <row r="9" spans="1:8" ht="15">
      <c r="A9" s="2"/>
      <c r="C9" s="186"/>
      <c r="D9" s="186"/>
      <c r="E9" s="186"/>
      <c r="F9" s="186"/>
      <c r="G9" s="186"/>
      <c r="H9" s="145"/>
    </row>
    <row r="10" spans="1:8" ht="15">
      <c r="A10" s="2"/>
      <c r="B10" s="7"/>
      <c r="C10" s="186"/>
      <c r="D10" s="186"/>
      <c r="E10" s="186"/>
      <c r="F10" s="186"/>
      <c r="G10" s="186"/>
      <c r="H10" s="145"/>
    </row>
    <row r="11" spans="1:8" ht="15">
      <c r="A11" s="2" t="s">
        <v>22</v>
      </c>
      <c r="B11" s="8" t="s">
        <v>24</v>
      </c>
      <c r="C11" s="187">
        <v>2535</v>
      </c>
      <c r="D11" s="186">
        <v>2340</v>
      </c>
      <c r="E11" s="187">
        <v>2387</v>
      </c>
      <c r="F11" s="187">
        <v>2522</v>
      </c>
      <c r="G11" s="186" t="s">
        <v>92</v>
      </c>
      <c r="H11" s="145"/>
    </row>
    <row r="12" spans="1:8" ht="15">
      <c r="A12" s="2"/>
      <c r="B12" s="8" t="s">
        <v>93</v>
      </c>
      <c r="C12" s="181">
        <v>170</v>
      </c>
      <c r="D12" s="181">
        <v>200</v>
      </c>
      <c r="E12" s="187">
        <v>150</v>
      </c>
      <c r="F12" s="187">
        <v>100</v>
      </c>
      <c r="G12" s="186"/>
      <c r="H12" s="145"/>
    </row>
    <row r="13" spans="1:8" ht="15">
      <c r="A13" s="162" t="s">
        <v>23</v>
      </c>
      <c r="B13" s="163"/>
      <c r="C13" s="190"/>
      <c r="D13" s="190"/>
      <c r="E13" s="190"/>
      <c r="F13" s="190"/>
      <c r="G13" s="190"/>
      <c r="H13" s="191"/>
    </row>
    <row r="14" spans="1:8" ht="15.75" thickBot="1">
      <c r="A14" s="158" t="s">
        <v>3</v>
      </c>
      <c r="B14" s="159"/>
      <c r="C14" s="192">
        <f>SUM(C11:C13)</f>
        <v>2705</v>
      </c>
      <c r="D14" s="192">
        <f>SUM(D11:D13)</f>
        <v>2540</v>
      </c>
      <c r="E14" s="192">
        <f>SUM(E11:E13)</f>
        <v>2537</v>
      </c>
      <c r="F14" s="192">
        <f>SUM(F11:F13)</f>
        <v>2622</v>
      </c>
      <c r="G14" s="192"/>
      <c r="H14" s="189"/>
    </row>
    <row r="15" spans="1:8" ht="15">
      <c r="A15" s="112"/>
      <c r="B15" s="111"/>
      <c r="C15" s="181"/>
      <c r="D15" s="181"/>
      <c r="E15" s="181"/>
      <c r="F15" s="181"/>
      <c r="G15" s="181"/>
      <c r="H15" s="145"/>
    </row>
    <row r="16" spans="1:8" ht="15">
      <c r="A16" s="2" t="s">
        <v>13</v>
      </c>
      <c r="B16" s="8" t="s">
        <v>29</v>
      </c>
      <c r="C16" s="111">
        <v>0</v>
      </c>
      <c r="D16" s="181">
        <v>0</v>
      </c>
      <c r="E16" s="181">
        <v>100</v>
      </c>
      <c r="F16" s="181">
        <v>100</v>
      </c>
      <c r="G16" s="181" t="s">
        <v>94</v>
      </c>
      <c r="H16" s="145"/>
    </row>
    <row r="17" spans="1:8" ht="15">
      <c r="A17" s="123"/>
      <c r="B17" s="8" t="s">
        <v>4</v>
      </c>
      <c r="C17" s="186">
        <v>205</v>
      </c>
      <c r="D17" s="186">
        <v>223</v>
      </c>
      <c r="E17" s="186">
        <v>230</v>
      </c>
      <c r="F17" s="186">
        <v>250</v>
      </c>
      <c r="G17" s="186" t="s">
        <v>65</v>
      </c>
      <c r="H17" s="145"/>
    </row>
    <row r="18" spans="2:8" ht="14.25">
      <c r="B18" s="8" t="s">
        <v>34</v>
      </c>
      <c r="C18" s="186">
        <v>345</v>
      </c>
      <c r="D18" s="186">
        <v>100</v>
      </c>
      <c r="E18" s="186">
        <v>100</v>
      </c>
      <c r="F18" s="186">
        <v>200</v>
      </c>
      <c r="G18" s="186" t="s">
        <v>95</v>
      </c>
      <c r="H18" s="145"/>
    </row>
    <row r="19" spans="2:8" ht="14.25">
      <c r="B19" s="8" t="s">
        <v>96</v>
      </c>
      <c r="C19" s="186">
        <v>25</v>
      </c>
      <c r="D19" s="186">
        <v>25</v>
      </c>
      <c r="E19" s="186">
        <v>25</v>
      </c>
      <c r="F19" s="186">
        <v>25</v>
      </c>
      <c r="G19" s="186"/>
      <c r="H19" s="145"/>
    </row>
    <row r="20" spans="1:8" ht="15.75" thickBot="1">
      <c r="A20" s="124"/>
      <c r="B20" s="124" t="s">
        <v>78</v>
      </c>
      <c r="C20" s="193">
        <v>0</v>
      </c>
      <c r="D20" s="193">
        <v>0</v>
      </c>
      <c r="E20" s="193">
        <v>100</v>
      </c>
      <c r="F20" s="193">
        <v>100</v>
      </c>
      <c r="G20" s="193" t="s">
        <v>66</v>
      </c>
      <c r="H20" s="146"/>
    </row>
    <row r="21" spans="2:8" ht="15" thickTop="1">
      <c r="B21" s="8" t="s">
        <v>47</v>
      </c>
      <c r="C21" s="111">
        <v>1700</v>
      </c>
      <c r="D21" s="111">
        <v>500</v>
      </c>
      <c r="E21" s="186">
        <v>0</v>
      </c>
      <c r="F21" s="186">
        <v>0</v>
      </c>
      <c r="G21" s="186" t="s">
        <v>63</v>
      </c>
      <c r="H21" s="145"/>
    </row>
    <row r="22" spans="1:8" ht="15">
      <c r="A22" s="123"/>
      <c r="B22" s="8" t="s">
        <v>1</v>
      </c>
      <c r="C22" s="186">
        <v>598</v>
      </c>
      <c r="D22" s="186">
        <v>598</v>
      </c>
      <c r="E22" s="186">
        <v>598</v>
      </c>
      <c r="F22" s="186">
        <v>620</v>
      </c>
      <c r="G22" s="186" t="s">
        <v>97</v>
      </c>
      <c r="H22" s="145"/>
    </row>
    <row r="23" spans="2:8" ht="14.25">
      <c r="B23" s="8" t="s">
        <v>98</v>
      </c>
      <c r="C23" s="186"/>
      <c r="D23" s="186"/>
      <c r="E23" s="186">
        <v>250</v>
      </c>
      <c r="F23" s="186">
        <v>250</v>
      </c>
      <c r="G23" s="186"/>
      <c r="H23" s="145"/>
    </row>
    <row r="24" spans="1:8" ht="15" thickBot="1">
      <c r="A24" s="159" t="s">
        <v>3</v>
      </c>
      <c r="B24" s="159"/>
      <c r="C24" s="188">
        <f>SUM(C16:C22)</f>
        <v>2873</v>
      </c>
      <c r="D24" s="188">
        <f>SUM(D16:D22)</f>
        <v>1446</v>
      </c>
      <c r="E24" s="188">
        <f>SUM(E16:E23)</f>
        <v>1403</v>
      </c>
      <c r="F24" s="188">
        <f>SUM(F16:F23)</f>
        <v>1545</v>
      </c>
      <c r="G24" s="188"/>
      <c r="H24" s="189"/>
    </row>
    <row r="25" spans="1:8" ht="14.25">
      <c r="A25" s="8" t="s">
        <v>27</v>
      </c>
      <c r="C25" s="186"/>
      <c r="D25" s="186"/>
      <c r="E25" s="186"/>
      <c r="F25" s="186"/>
      <c r="G25" s="186" t="s">
        <v>99</v>
      </c>
      <c r="H25" s="145"/>
    </row>
    <row r="26" spans="2:8" ht="14.25">
      <c r="B26" s="8" t="s">
        <v>100</v>
      </c>
      <c r="C26" s="186">
        <v>2287</v>
      </c>
      <c r="D26" s="186">
        <v>2287</v>
      </c>
      <c r="E26" s="186">
        <v>2287</v>
      </c>
      <c r="F26" s="186">
        <v>2287</v>
      </c>
      <c r="G26" s="186" t="s">
        <v>101</v>
      </c>
      <c r="H26" s="145"/>
    </row>
    <row r="27" spans="2:8" ht="14.25">
      <c r="B27" s="8" t="s">
        <v>86</v>
      </c>
      <c r="C27" s="186">
        <v>306</v>
      </c>
      <c r="D27" s="186">
        <v>320</v>
      </c>
      <c r="E27" s="186">
        <v>550</v>
      </c>
      <c r="F27" s="186">
        <v>550</v>
      </c>
      <c r="G27" s="186" t="s">
        <v>66</v>
      </c>
      <c r="H27" s="145"/>
    </row>
    <row r="28" spans="1:8" ht="15">
      <c r="A28" s="168"/>
      <c r="B28" s="169" t="s">
        <v>35</v>
      </c>
      <c r="C28" s="194">
        <v>1100</v>
      </c>
      <c r="D28" s="194">
        <v>850</v>
      </c>
      <c r="E28" s="194">
        <v>850</v>
      </c>
      <c r="F28" s="194">
        <v>850</v>
      </c>
      <c r="G28" s="194"/>
      <c r="H28" s="195"/>
    </row>
    <row r="29" spans="2:8" ht="14.25">
      <c r="B29" s="8" t="s">
        <v>2</v>
      </c>
      <c r="C29" s="111">
        <v>105</v>
      </c>
      <c r="D29" s="111">
        <v>0</v>
      </c>
      <c r="E29" s="186">
        <v>0</v>
      </c>
      <c r="F29" s="186">
        <v>0</v>
      </c>
      <c r="G29" s="186"/>
      <c r="H29" s="145"/>
    </row>
    <row r="30" spans="1:8" ht="15">
      <c r="A30" s="123"/>
      <c r="B30" s="8" t="s">
        <v>9</v>
      </c>
      <c r="C30" s="186">
        <v>1400</v>
      </c>
      <c r="D30" s="186">
        <v>1400</v>
      </c>
      <c r="E30" s="186">
        <v>1400</v>
      </c>
      <c r="F30" s="186">
        <v>1500</v>
      </c>
      <c r="G30" s="186" t="s">
        <v>102</v>
      </c>
      <c r="H30" s="145"/>
    </row>
    <row r="31" spans="1:8" ht="14.25">
      <c r="A31" s="8" t="s">
        <v>31</v>
      </c>
      <c r="B31" s="8" t="s">
        <v>103</v>
      </c>
      <c r="C31" s="186">
        <v>400</v>
      </c>
      <c r="D31" s="186">
        <v>400</v>
      </c>
      <c r="E31" s="186">
        <v>400</v>
      </c>
      <c r="F31" s="186">
        <v>500</v>
      </c>
      <c r="G31" s="186" t="s">
        <v>104</v>
      </c>
      <c r="H31" s="145"/>
    </row>
    <row r="32" spans="2:8" ht="14.25">
      <c r="B32" s="8" t="s">
        <v>105</v>
      </c>
      <c r="C32" s="186">
        <v>1600</v>
      </c>
      <c r="D32" s="186">
        <v>1500</v>
      </c>
      <c r="E32" s="186">
        <v>1500</v>
      </c>
      <c r="F32" s="186">
        <v>1700</v>
      </c>
      <c r="G32" s="186" t="s">
        <v>68</v>
      </c>
      <c r="H32" s="145"/>
    </row>
    <row r="33" spans="2:8" ht="14.25">
      <c r="B33" s="8" t="s">
        <v>106</v>
      </c>
      <c r="C33" s="186">
        <v>189</v>
      </c>
      <c r="D33" s="186">
        <v>195</v>
      </c>
      <c r="E33" s="186">
        <v>200</v>
      </c>
      <c r="F33" s="186">
        <v>150</v>
      </c>
      <c r="G33" s="186"/>
      <c r="H33" s="145"/>
    </row>
    <row r="34" spans="1:8" ht="15">
      <c r="A34" s="168"/>
      <c r="B34" s="169" t="s">
        <v>107</v>
      </c>
      <c r="C34" s="194">
        <v>0</v>
      </c>
      <c r="D34" s="194">
        <v>0</v>
      </c>
      <c r="E34" s="194">
        <v>250</v>
      </c>
      <c r="F34" s="194">
        <v>250</v>
      </c>
      <c r="G34" s="194" t="s">
        <v>108</v>
      </c>
      <c r="H34" s="196"/>
    </row>
    <row r="35" spans="2:8" ht="14.25">
      <c r="B35" s="8" t="s">
        <v>109</v>
      </c>
      <c r="C35" s="111">
        <v>0</v>
      </c>
      <c r="D35" s="111">
        <v>487</v>
      </c>
      <c r="E35" s="186">
        <v>600</v>
      </c>
      <c r="F35" s="186">
        <v>600</v>
      </c>
      <c r="G35" s="186" t="s">
        <v>74</v>
      </c>
      <c r="H35" s="147"/>
    </row>
    <row r="36" spans="1:8" ht="15">
      <c r="A36" s="122"/>
      <c r="B36" s="8" t="s">
        <v>36</v>
      </c>
      <c r="C36" s="186">
        <v>850</v>
      </c>
      <c r="D36" s="186">
        <v>850</v>
      </c>
      <c r="E36" s="186">
        <v>0</v>
      </c>
      <c r="F36" s="186">
        <v>300</v>
      </c>
      <c r="G36" s="186"/>
      <c r="H36" s="147"/>
    </row>
    <row r="37" spans="2:8" ht="14.25">
      <c r="B37" s="8" t="s">
        <v>98</v>
      </c>
      <c r="C37" s="186"/>
      <c r="D37" s="197"/>
      <c r="E37" s="186">
        <v>250</v>
      </c>
      <c r="F37" s="186">
        <v>250</v>
      </c>
      <c r="G37" s="186"/>
      <c r="H37" s="147"/>
    </row>
    <row r="38" spans="3:8" ht="14.25">
      <c r="C38" s="186"/>
      <c r="D38" s="197"/>
      <c r="E38" s="186"/>
      <c r="F38" s="111"/>
      <c r="G38" s="186"/>
      <c r="H38" s="147"/>
    </row>
    <row r="39" spans="1:8" ht="15.75" thickBot="1">
      <c r="A39" s="124"/>
      <c r="B39" s="124"/>
      <c r="C39" s="193">
        <f>SUM(C26:C36)</f>
        <v>8237</v>
      </c>
      <c r="D39" s="198">
        <f>SUM(D26:D36)</f>
        <v>8289</v>
      </c>
      <c r="E39" s="193">
        <f>SUM(E26:E37)</f>
        <v>8287</v>
      </c>
      <c r="F39" s="193">
        <f>SUM(F26:F37)</f>
        <v>8937</v>
      </c>
      <c r="G39" s="198"/>
      <c r="H39" s="199"/>
    </row>
    <row r="40" spans="3:8" ht="15" thickTop="1">
      <c r="C40" s="111"/>
      <c r="D40" s="181"/>
      <c r="E40" s="186"/>
      <c r="F40" s="186"/>
      <c r="G40" s="197"/>
      <c r="H40" s="147"/>
    </row>
    <row r="41" spans="2:8" ht="14.25">
      <c r="B41" s="17"/>
      <c r="C41" s="186"/>
      <c r="D41" s="197"/>
      <c r="E41" s="186"/>
      <c r="F41" s="186"/>
      <c r="G41" s="197"/>
      <c r="H41" s="147"/>
    </row>
    <row r="42" spans="1:8" ht="14.25">
      <c r="A42" s="8" t="s">
        <v>110</v>
      </c>
      <c r="B42" s="17"/>
      <c r="C42" s="186"/>
      <c r="D42" s="197"/>
      <c r="E42" s="186">
        <f>SUM(E14+E24+E39)</f>
        <v>12227</v>
      </c>
      <c r="F42" s="194">
        <f>SUM(F14+F23+F39)</f>
        <v>11809</v>
      </c>
      <c r="G42" s="197"/>
      <c r="H42" s="147"/>
    </row>
    <row r="43" spans="2:8" ht="14.25">
      <c r="B43" s="17"/>
      <c r="C43" s="186"/>
      <c r="D43" s="197"/>
      <c r="E43" s="186"/>
      <c r="F43" s="186"/>
      <c r="G43" s="197"/>
      <c r="H43" s="147"/>
    </row>
    <row r="44" spans="2:8" ht="14.25">
      <c r="B44" s="17" t="s">
        <v>111</v>
      </c>
      <c r="C44" s="186"/>
      <c r="D44" s="197"/>
      <c r="E44" s="186"/>
      <c r="F44" s="186"/>
      <c r="G44" s="197"/>
      <c r="H44" s="147"/>
    </row>
    <row r="45" spans="2:8" ht="14.25">
      <c r="B45" s="17" t="s">
        <v>112</v>
      </c>
      <c r="C45" s="186"/>
      <c r="D45" s="197"/>
      <c r="E45" s="186"/>
      <c r="F45" s="186"/>
      <c r="G45" s="197"/>
      <c r="H45" s="147"/>
    </row>
    <row r="46" spans="2:8" ht="14.25">
      <c r="B46" s="17" t="s">
        <v>113</v>
      </c>
      <c r="C46" s="186"/>
      <c r="D46" s="197"/>
      <c r="E46" s="186"/>
      <c r="F46" s="186"/>
      <c r="G46" s="197"/>
      <c r="H46" s="147"/>
    </row>
    <row r="47" spans="2:8" ht="14.25">
      <c r="B47" s="17" t="s">
        <v>87</v>
      </c>
      <c r="C47" s="186"/>
      <c r="D47" s="197"/>
      <c r="E47" s="186"/>
      <c r="F47" s="186"/>
      <c r="G47" s="197"/>
      <c r="H47" s="147"/>
    </row>
    <row r="48" spans="2:8" ht="14.25">
      <c r="B48" s="17" t="s">
        <v>114</v>
      </c>
      <c r="C48" s="186"/>
      <c r="D48" s="197"/>
      <c r="E48" s="186"/>
      <c r="F48" s="186"/>
      <c r="G48" s="197"/>
      <c r="H48" s="147"/>
    </row>
    <row r="49" spans="2:8" ht="14.25">
      <c r="B49" s="17" t="s">
        <v>29</v>
      </c>
      <c r="C49" s="181"/>
      <c r="D49" s="181"/>
      <c r="E49" s="186"/>
      <c r="F49" s="186"/>
      <c r="G49" s="197"/>
      <c r="H49" s="147"/>
    </row>
    <row r="50" spans="2:8" ht="14.25">
      <c r="B50" s="17" t="s">
        <v>115</v>
      </c>
      <c r="C50" s="181"/>
      <c r="D50" s="181"/>
      <c r="E50" s="186"/>
      <c r="F50" s="186"/>
      <c r="G50" s="197"/>
      <c r="H50" s="147"/>
    </row>
    <row r="51" spans="2:8" ht="14.25">
      <c r="B51" s="17"/>
      <c r="C51" s="181"/>
      <c r="D51" s="181"/>
      <c r="E51" s="186"/>
      <c r="F51" s="186"/>
      <c r="G51" s="197"/>
      <c r="H51" s="147"/>
    </row>
    <row r="52" spans="2:8" ht="14.25">
      <c r="B52" s="17"/>
      <c r="C52" s="181"/>
      <c r="D52" s="181"/>
      <c r="E52" s="186"/>
      <c r="F52" s="186"/>
      <c r="G52" s="197"/>
      <c r="H52" s="147"/>
    </row>
    <row r="53" spans="1:8" ht="15">
      <c r="A53" s="200"/>
      <c r="B53" s="200"/>
      <c r="C53" s="201"/>
      <c r="D53" s="201"/>
      <c r="E53" s="201"/>
      <c r="F53" s="201"/>
      <c r="G53" s="202"/>
      <c r="H53" s="20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B1">
      <selection activeCell="F16" sqref="F16"/>
    </sheetView>
  </sheetViews>
  <sheetFormatPr defaultColWidth="9.140625" defaultRowHeight="12.75"/>
  <cols>
    <col min="1" max="1" width="22.00390625" style="0" customWidth="1"/>
    <col min="2" max="2" width="33.140625" style="0" customWidth="1"/>
    <col min="3" max="3" width="18.00390625" style="0" customWidth="1"/>
    <col min="4" max="4" width="21.140625" style="0" customWidth="1"/>
    <col min="5" max="5" width="15.421875" style="0" customWidth="1"/>
    <col min="6" max="6" width="22.421875" style="0" customWidth="1"/>
    <col min="7" max="7" width="41.7109375" style="0" customWidth="1"/>
    <col min="8" max="8" width="30.8515625" style="0" bestFit="1" customWidth="1"/>
  </cols>
  <sheetData>
    <row r="1" spans="1:8" ht="15">
      <c r="A1" s="8" t="s">
        <v>175</v>
      </c>
      <c r="B1" s="203" t="s">
        <v>19</v>
      </c>
      <c r="C1" s="204" t="s">
        <v>73</v>
      </c>
      <c r="D1" s="204" t="s">
        <v>77</v>
      </c>
      <c r="E1" s="205" t="s">
        <v>89</v>
      </c>
      <c r="F1" s="206" t="s">
        <v>127</v>
      </c>
      <c r="G1" s="206" t="s">
        <v>72</v>
      </c>
      <c r="H1" s="206" t="s">
        <v>20</v>
      </c>
    </row>
    <row r="2" spans="1:7" ht="15">
      <c r="A2" s="5"/>
      <c r="B2" s="5"/>
      <c r="C2" s="114" t="s">
        <v>10</v>
      </c>
      <c r="D2" s="115" t="s">
        <v>10</v>
      </c>
      <c r="E2" s="102"/>
      <c r="F2" s="102"/>
      <c r="G2" s="103"/>
    </row>
    <row r="3" spans="1:8" ht="14.25">
      <c r="A3" s="8" t="s">
        <v>21</v>
      </c>
      <c r="B3" s="8" t="s">
        <v>42</v>
      </c>
      <c r="C3" s="117">
        <v>8250</v>
      </c>
      <c r="D3" s="117">
        <v>8495</v>
      </c>
      <c r="E3" s="105">
        <v>12500</v>
      </c>
      <c r="F3" s="105">
        <v>12500</v>
      </c>
      <c r="G3" s="105" t="s">
        <v>90</v>
      </c>
      <c r="H3" s="8" t="s">
        <v>133</v>
      </c>
    </row>
    <row r="4" spans="1:8" ht="15">
      <c r="A4" s="2"/>
      <c r="B4" s="8" t="s">
        <v>91</v>
      </c>
      <c r="C4" s="119">
        <v>457</v>
      </c>
      <c r="D4" s="119">
        <v>457</v>
      </c>
      <c r="E4" s="104">
        <v>457</v>
      </c>
      <c r="F4" s="104">
        <v>457</v>
      </c>
      <c r="G4" s="106"/>
      <c r="H4" s="8"/>
    </row>
    <row r="5" spans="1:8" ht="15">
      <c r="A5" s="2"/>
      <c r="B5" s="8" t="s">
        <v>52</v>
      </c>
      <c r="C5" s="119"/>
      <c r="D5" s="119">
        <v>0</v>
      </c>
      <c r="E5" s="104">
        <v>0</v>
      </c>
      <c r="F5" s="104"/>
      <c r="G5" s="106"/>
      <c r="H5" s="8"/>
    </row>
    <row r="6" spans="1:8" ht="15">
      <c r="A6" s="2"/>
      <c r="B6" s="8" t="s">
        <v>16</v>
      </c>
      <c r="C6" s="119">
        <v>210</v>
      </c>
      <c r="D6" s="119">
        <v>0</v>
      </c>
      <c r="E6" s="104">
        <v>0</v>
      </c>
      <c r="F6" s="104"/>
      <c r="G6" s="106"/>
      <c r="H6" s="8"/>
    </row>
    <row r="7" spans="1:8" ht="15">
      <c r="A7" s="2"/>
      <c r="B7" s="8"/>
      <c r="C7" s="119">
        <v>0</v>
      </c>
      <c r="D7" s="119">
        <v>0</v>
      </c>
      <c r="E7" s="106">
        <v>0</v>
      </c>
      <c r="F7" s="106"/>
      <c r="G7" s="106"/>
      <c r="H7" s="8"/>
    </row>
    <row r="8" spans="1:8" ht="15.75" thickBot="1">
      <c r="A8" s="158" t="s">
        <v>3</v>
      </c>
      <c r="B8" s="159"/>
      <c r="C8" s="160">
        <f>SUM(C3:C7)</f>
        <v>8917</v>
      </c>
      <c r="D8" s="160">
        <f>SUM(D3:D7)</f>
        <v>8952</v>
      </c>
      <c r="E8" s="161">
        <f>SUM(E3:E7)</f>
        <v>12957</v>
      </c>
      <c r="F8" s="161">
        <f>SUM(F3:F7)</f>
        <v>12957</v>
      </c>
      <c r="G8" s="161"/>
      <c r="H8" s="8"/>
    </row>
    <row r="9" spans="1:8" ht="15">
      <c r="A9" s="2"/>
      <c r="B9" s="8"/>
      <c r="C9" s="119"/>
      <c r="D9" s="119"/>
      <c r="E9" s="106"/>
      <c r="F9" s="106"/>
      <c r="G9" s="106"/>
      <c r="H9" s="8"/>
    </row>
    <row r="10" spans="1:8" ht="15">
      <c r="A10" s="2"/>
      <c r="B10" s="7"/>
      <c r="C10" s="119"/>
      <c r="D10" s="119"/>
      <c r="E10" s="106"/>
      <c r="F10" s="106"/>
      <c r="G10" s="106"/>
      <c r="H10" s="8"/>
    </row>
    <row r="11" spans="1:8" ht="15">
      <c r="A11" s="2" t="s">
        <v>22</v>
      </c>
      <c r="B11" s="8" t="s">
        <v>24</v>
      </c>
      <c r="C11" s="116">
        <v>2535</v>
      </c>
      <c r="D11" s="119">
        <v>2340</v>
      </c>
      <c r="E11" s="104">
        <v>2387</v>
      </c>
      <c r="F11" s="104">
        <v>2560</v>
      </c>
      <c r="G11" s="106" t="s">
        <v>92</v>
      </c>
      <c r="H11" s="8" t="s">
        <v>136</v>
      </c>
    </row>
    <row r="12" spans="1:8" ht="15">
      <c r="A12" s="2"/>
      <c r="B12" s="8" t="s">
        <v>93</v>
      </c>
      <c r="C12" s="117">
        <v>170</v>
      </c>
      <c r="D12" s="117">
        <v>200</v>
      </c>
      <c r="E12" s="104">
        <v>150</v>
      </c>
      <c r="F12" s="104">
        <v>100</v>
      </c>
      <c r="G12" s="106"/>
      <c r="H12" s="8"/>
    </row>
    <row r="13" spans="1:8" ht="15">
      <c r="A13" s="162" t="s">
        <v>23</v>
      </c>
      <c r="B13" s="163"/>
      <c r="C13" s="164"/>
      <c r="D13" s="164"/>
      <c r="E13" s="165"/>
      <c r="F13" s="165"/>
      <c r="G13" s="165"/>
      <c r="H13" s="8"/>
    </row>
    <row r="14" spans="1:8" ht="15.75" thickBot="1">
      <c r="A14" s="158" t="s">
        <v>3</v>
      </c>
      <c r="B14" s="159"/>
      <c r="C14" s="166">
        <f>SUM(C11:C13)</f>
        <v>2705</v>
      </c>
      <c r="D14" s="166">
        <f>SUM(D11:D13)</f>
        <v>2540</v>
      </c>
      <c r="E14" s="167">
        <f>SUM(E11:E13)</f>
        <v>2537</v>
      </c>
      <c r="F14" s="167">
        <f>SUM(F11:F13)</f>
        <v>2660</v>
      </c>
      <c r="G14" s="167"/>
      <c r="H14" s="8"/>
    </row>
    <row r="15" spans="1:8" ht="15">
      <c r="A15" s="112"/>
      <c r="B15" s="111"/>
      <c r="C15" s="117"/>
      <c r="D15" s="117"/>
      <c r="E15" s="105"/>
      <c r="F15" s="105"/>
      <c r="G15" s="105"/>
      <c r="H15" s="8"/>
    </row>
    <row r="16" spans="1:8" ht="15">
      <c r="A16" s="2" t="s">
        <v>13</v>
      </c>
      <c r="B16" s="8" t="s">
        <v>29</v>
      </c>
      <c r="C16" s="118">
        <v>0</v>
      </c>
      <c r="D16" s="117">
        <v>0</v>
      </c>
      <c r="E16" s="105">
        <v>100</v>
      </c>
      <c r="F16" s="105">
        <v>100</v>
      </c>
      <c r="G16" s="105" t="s">
        <v>94</v>
      </c>
      <c r="H16" s="8"/>
    </row>
    <row r="17" spans="1:8" ht="15">
      <c r="A17" s="123"/>
      <c r="B17" s="8" t="s">
        <v>4</v>
      </c>
      <c r="C17" s="119">
        <v>205</v>
      </c>
      <c r="D17" s="119">
        <v>223</v>
      </c>
      <c r="E17" s="106">
        <v>230</v>
      </c>
      <c r="F17" s="106">
        <v>250</v>
      </c>
      <c r="G17" s="106" t="s">
        <v>65</v>
      </c>
      <c r="H17" s="8"/>
    </row>
    <row r="18" spans="1:8" ht="14.25">
      <c r="A18" s="8"/>
      <c r="B18" s="8" t="s">
        <v>34</v>
      </c>
      <c r="C18" s="119">
        <v>345</v>
      </c>
      <c r="D18" s="119">
        <v>100</v>
      </c>
      <c r="E18" s="106">
        <v>100</v>
      </c>
      <c r="F18" s="106">
        <v>200</v>
      </c>
      <c r="G18" s="106" t="s">
        <v>95</v>
      </c>
      <c r="H18" s="8" t="s">
        <v>130</v>
      </c>
    </row>
    <row r="19" spans="1:8" ht="14.25">
      <c r="A19" s="8"/>
      <c r="B19" s="8" t="s">
        <v>96</v>
      </c>
      <c r="C19" s="119">
        <v>25</v>
      </c>
      <c r="D19" s="119">
        <v>25</v>
      </c>
      <c r="E19" s="106">
        <v>25</v>
      </c>
      <c r="F19" s="106"/>
      <c r="G19" s="106"/>
      <c r="H19" s="8" t="s">
        <v>134</v>
      </c>
    </row>
    <row r="20" spans="1:8" ht="15">
      <c r="A20" s="168"/>
      <c r="B20" s="169" t="s">
        <v>78</v>
      </c>
      <c r="C20" s="172">
        <v>0</v>
      </c>
      <c r="D20" s="172">
        <v>0</v>
      </c>
      <c r="E20" s="171">
        <v>100</v>
      </c>
      <c r="F20" s="171">
        <v>100</v>
      </c>
      <c r="G20" s="171" t="s">
        <v>66</v>
      </c>
      <c r="H20" s="8"/>
    </row>
    <row r="21" spans="1:8" ht="14.25">
      <c r="A21" s="8"/>
      <c r="B21" s="8" t="s">
        <v>47</v>
      </c>
      <c r="C21" s="118">
        <v>1700</v>
      </c>
      <c r="D21" s="118">
        <v>500</v>
      </c>
      <c r="E21" s="106">
        <v>0</v>
      </c>
      <c r="F21" s="106">
        <v>0</v>
      </c>
      <c r="G21" s="106" t="s">
        <v>63</v>
      </c>
      <c r="H21" s="8"/>
    </row>
    <row r="22" spans="1:8" ht="15">
      <c r="A22" s="123"/>
      <c r="B22" s="8" t="s">
        <v>1</v>
      </c>
      <c r="C22" s="119">
        <v>598</v>
      </c>
      <c r="D22" s="119">
        <v>598</v>
      </c>
      <c r="E22" s="106">
        <v>598</v>
      </c>
      <c r="F22" s="106">
        <v>620</v>
      </c>
      <c r="G22" s="106" t="s">
        <v>97</v>
      </c>
      <c r="H22" s="8" t="s">
        <v>129</v>
      </c>
    </row>
    <row r="23" spans="1:8" ht="14.25">
      <c r="A23" s="8"/>
      <c r="B23" s="8" t="s">
        <v>98</v>
      </c>
      <c r="C23" s="119"/>
      <c r="D23" s="119"/>
      <c r="E23" s="106">
        <v>250</v>
      </c>
      <c r="F23" s="106">
        <v>250</v>
      </c>
      <c r="G23" s="106"/>
      <c r="H23" s="8"/>
    </row>
    <row r="24" spans="1:8" ht="15" thickBot="1">
      <c r="A24" s="159" t="s">
        <v>3</v>
      </c>
      <c r="B24" s="159"/>
      <c r="C24" s="160">
        <f>SUM(C16:C22)</f>
        <v>2873</v>
      </c>
      <c r="D24" s="160">
        <f>SUM(D16:D22)</f>
        <v>1446</v>
      </c>
      <c r="E24" s="161">
        <f>SUM(E16:E23)</f>
        <v>1403</v>
      </c>
      <c r="F24" s="161">
        <f>SUM(F16:F23)</f>
        <v>1520</v>
      </c>
      <c r="G24" s="161"/>
      <c r="H24" s="8"/>
    </row>
    <row r="25" spans="1:8" ht="14.25">
      <c r="A25" s="8" t="s">
        <v>27</v>
      </c>
      <c r="B25" s="8"/>
      <c r="C25" s="119"/>
      <c r="D25" s="119"/>
      <c r="E25" s="106"/>
      <c r="F25" s="106"/>
      <c r="G25" s="106" t="s">
        <v>99</v>
      </c>
      <c r="H25" s="8"/>
    </row>
    <row r="26" spans="1:8" ht="14.25">
      <c r="A26" s="8"/>
      <c r="B26" s="8" t="s">
        <v>100</v>
      </c>
      <c r="C26" s="119">
        <v>2287</v>
      </c>
      <c r="D26" s="119">
        <v>2287</v>
      </c>
      <c r="E26" s="106">
        <v>2287</v>
      </c>
      <c r="F26" s="106">
        <v>2287</v>
      </c>
      <c r="G26" s="106" t="s">
        <v>101</v>
      </c>
      <c r="H26" s="8"/>
    </row>
    <row r="27" spans="1:8" ht="14.25">
      <c r="A27" s="8"/>
      <c r="B27" s="8" t="s">
        <v>86</v>
      </c>
      <c r="C27" s="119">
        <v>306</v>
      </c>
      <c r="D27" s="119">
        <v>320</v>
      </c>
      <c r="E27" s="106">
        <v>550</v>
      </c>
      <c r="F27" s="106">
        <v>500</v>
      </c>
      <c r="G27" s="106" t="s">
        <v>66</v>
      </c>
      <c r="H27" s="8" t="s">
        <v>131</v>
      </c>
    </row>
    <row r="28" spans="1:8" ht="15">
      <c r="A28" s="168"/>
      <c r="B28" s="169" t="s">
        <v>35</v>
      </c>
      <c r="C28" s="170">
        <v>1100</v>
      </c>
      <c r="D28" s="170">
        <v>850</v>
      </c>
      <c r="E28" s="171">
        <v>850</v>
      </c>
      <c r="F28" s="171">
        <v>500</v>
      </c>
      <c r="G28" s="171"/>
      <c r="H28" s="8" t="s">
        <v>135</v>
      </c>
    </row>
    <row r="29" spans="1:8" ht="14.25">
      <c r="A29" s="8"/>
      <c r="B29" s="8" t="s">
        <v>2</v>
      </c>
      <c r="C29" s="118">
        <v>105</v>
      </c>
      <c r="D29" s="118">
        <v>0</v>
      </c>
      <c r="E29" s="106">
        <v>0</v>
      </c>
      <c r="F29" s="106">
        <v>0</v>
      </c>
      <c r="G29" s="106"/>
      <c r="H29" s="8"/>
    </row>
    <row r="30" spans="1:8" ht="15">
      <c r="A30" s="123"/>
      <c r="B30" s="8" t="s">
        <v>9</v>
      </c>
      <c r="C30" s="119">
        <v>1400</v>
      </c>
      <c r="D30" s="119">
        <v>1400</v>
      </c>
      <c r="E30" s="106">
        <v>1400</v>
      </c>
      <c r="F30" s="106">
        <v>1500</v>
      </c>
      <c r="G30" s="106" t="s">
        <v>102</v>
      </c>
      <c r="H30" s="8" t="s">
        <v>128</v>
      </c>
    </row>
    <row r="31" spans="1:8" ht="14.25">
      <c r="A31" s="8" t="s">
        <v>31</v>
      </c>
      <c r="B31" s="8" t="s">
        <v>103</v>
      </c>
      <c r="C31" s="119">
        <v>400</v>
      </c>
      <c r="D31" s="119">
        <v>400</v>
      </c>
      <c r="E31" s="106">
        <v>400</v>
      </c>
      <c r="F31" s="106">
        <v>500</v>
      </c>
      <c r="G31" s="106" t="s">
        <v>104</v>
      </c>
      <c r="H31" s="8" t="s">
        <v>128</v>
      </c>
    </row>
    <row r="32" spans="1:8" ht="14.25">
      <c r="A32" s="8"/>
      <c r="B32" s="8" t="s">
        <v>105</v>
      </c>
      <c r="C32" s="119">
        <v>1600</v>
      </c>
      <c r="D32" s="119">
        <v>1500</v>
      </c>
      <c r="E32" s="106">
        <v>1500</v>
      </c>
      <c r="F32" s="106">
        <v>1700</v>
      </c>
      <c r="G32" s="106" t="s">
        <v>68</v>
      </c>
      <c r="H32" s="8" t="s">
        <v>128</v>
      </c>
    </row>
    <row r="33" spans="1:8" ht="14.25">
      <c r="A33" s="8"/>
      <c r="B33" s="8" t="s">
        <v>106</v>
      </c>
      <c r="C33" s="119">
        <v>189</v>
      </c>
      <c r="D33" s="119">
        <v>195</v>
      </c>
      <c r="E33" s="106">
        <v>200</v>
      </c>
      <c r="F33" s="106">
        <v>170</v>
      </c>
      <c r="G33" s="106"/>
      <c r="H33" s="8" t="s">
        <v>132</v>
      </c>
    </row>
    <row r="34" spans="1:8" ht="15">
      <c r="A34" s="168"/>
      <c r="B34" s="169" t="s">
        <v>107</v>
      </c>
      <c r="C34" s="172">
        <v>0</v>
      </c>
      <c r="D34" s="172">
        <v>0</v>
      </c>
      <c r="E34" s="171">
        <v>250</v>
      </c>
      <c r="F34" s="171">
        <v>250</v>
      </c>
      <c r="G34" s="171" t="s">
        <v>108</v>
      </c>
      <c r="H34" s="8"/>
    </row>
    <row r="35" spans="1:8" ht="14.25">
      <c r="A35" s="8"/>
      <c r="B35" s="8" t="s">
        <v>109</v>
      </c>
      <c r="C35" s="118">
        <v>0</v>
      </c>
      <c r="D35" s="118">
        <v>487</v>
      </c>
      <c r="E35" s="106">
        <v>600</v>
      </c>
      <c r="F35" s="106">
        <v>600</v>
      </c>
      <c r="G35" s="106" t="s">
        <v>74</v>
      </c>
      <c r="H35" s="8" t="s">
        <v>137</v>
      </c>
    </row>
    <row r="36" spans="1:8" ht="15">
      <c r="A36" s="123"/>
      <c r="B36" s="8" t="s">
        <v>36</v>
      </c>
      <c r="C36" s="119">
        <v>850</v>
      </c>
      <c r="D36" s="119">
        <v>850</v>
      </c>
      <c r="E36" s="106">
        <v>0</v>
      </c>
      <c r="F36" s="106">
        <v>300</v>
      </c>
      <c r="G36" s="106"/>
      <c r="H36" s="8"/>
    </row>
    <row r="37" spans="1:8" ht="15">
      <c r="A37" s="123"/>
      <c r="B37" s="8" t="s">
        <v>30</v>
      </c>
      <c r="C37" s="119">
        <v>100</v>
      </c>
      <c r="D37" s="119">
        <v>100</v>
      </c>
      <c r="E37" s="106"/>
      <c r="F37" s="106">
        <v>120</v>
      </c>
      <c r="G37" s="106"/>
      <c r="H37" s="8"/>
    </row>
    <row r="38" spans="1:8" ht="14.25">
      <c r="A38" s="8"/>
      <c r="B38" s="8" t="s">
        <v>98</v>
      </c>
      <c r="C38" s="119"/>
      <c r="D38" s="121"/>
      <c r="E38" s="106">
        <v>250</v>
      </c>
      <c r="F38" s="106">
        <v>250</v>
      </c>
      <c r="G38" s="106"/>
      <c r="H38" s="8"/>
    </row>
    <row r="39" spans="1:8" ht="14.25">
      <c r="A39" s="8"/>
      <c r="B39" s="8"/>
      <c r="C39" s="119"/>
      <c r="D39" s="121"/>
      <c r="E39" s="106"/>
      <c r="F39" s="173"/>
      <c r="G39" s="106"/>
      <c r="H39" s="8"/>
    </row>
    <row r="40" spans="1:8" ht="15.75" thickBot="1">
      <c r="A40" s="124"/>
      <c r="B40" s="124"/>
      <c r="C40" s="125">
        <f>SUM(C26:C37)</f>
        <v>8337</v>
      </c>
      <c r="D40" s="127">
        <f>SUM(D26:D37)</f>
        <v>8389</v>
      </c>
      <c r="E40" s="126">
        <f>SUM(E26:E38)</f>
        <v>8287</v>
      </c>
      <c r="F40" s="126">
        <f>SUM(F26:F38)</f>
        <v>8677</v>
      </c>
      <c r="G40" s="128"/>
      <c r="H40" s="8"/>
    </row>
    <row r="41" spans="1:8" ht="15" thickTop="1">
      <c r="A41" s="8"/>
      <c r="B41" s="8"/>
      <c r="C41" s="118"/>
      <c r="D41" s="117"/>
      <c r="E41" s="106"/>
      <c r="F41" s="106"/>
      <c r="G41" s="107"/>
      <c r="H41" s="8"/>
    </row>
    <row r="42" spans="1:8" ht="14.25">
      <c r="A42" s="8"/>
      <c r="B42" s="17"/>
      <c r="C42" s="119"/>
      <c r="D42" s="121"/>
      <c r="E42" s="106"/>
      <c r="F42" s="106"/>
      <c r="G42" s="107"/>
      <c r="H42" s="8"/>
    </row>
    <row r="43" spans="1:8" ht="14.25">
      <c r="A43" s="8" t="s">
        <v>110</v>
      </c>
      <c r="B43" s="17"/>
      <c r="C43" s="119"/>
      <c r="D43" s="121"/>
      <c r="E43" s="106">
        <f>SUM(E14+E24+E40)</f>
        <v>12227</v>
      </c>
      <c r="F43" s="171">
        <f>SUM(F14+F24+F40)</f>
        <v>12857</v>
      </c>
      <c r="G43" s="107"/>
      <c r="H43" s="8"/>
    </row>
    <row r="44" spans="1:8" ht="14.25">
      <c r="A44" s="8"/>
      <c r="B44" s="17"/>
      <c r="C44" s="119"/>
      <c r="D44" s="121"/>
      <c r="E44" s="106"/>
      <c r="F44" s="106"/>
      <c r="G44" s="107"/>
      <c r="H44" s="8"/>
    </row>
    <row r="45" spans="1:7" ht="14.25">
      <c r="A45" s="8"/>
      <c r="B45" s="17" t="s">
        <v>111</v>
      </c>
      <c r="C45" s="119"/>
      <c r="D45" s="121"/>
      <c r="E45" s="106"/>
      <c r="F45" s="106"/>
      <c r="G45" s="107"/>
    </row>
    <row r="46" spans="1:7" ht="14.25">
      <c r="A46" s="8"/>
      <c r="B46" s="17" t="s">
        <v>112</v>
      </c>
      <c r="C46" s="119"/>
      <c r="D46" s="121"/>
      <c r="E46" s="106"/>
      <c r="F46" s="106"/>
      <c r="G46" s="107"/>
    </row>
    <row r="47" spans="1:7" ht="14.25">
      <c r="A47" s="8"/>
      <c r="B47" s="17" t="s">
        <v>113</v>
      </c>
      <c r="C47" s="119"/>
      <c r="D47" s="121"/>
      <c r="E47" s="106"/>
      <c r="F47" s="106"/>
      <c r="G47" s="107"/>
    </row>
    <row r="48" spans="1:7" ht="14.25">
      <c r="A48" s="8"/>
      <c r="B48" s="17" t="s">
        <v>87</v>
      </c>
      <c r="C48" s="119"/>
      <c r="D48" s="121"/>
      <c r="E48" s="106"/>
      <c r="F48" s="106"/>
      <c r="G48" s="107"/>
    </row>
    <row r="49" spans="1:7" ht="14.25">
      <c r="A49" s="8"/>
      <c r="B49" s="17" t="s">
        <v>114</v>
      </c>
      <c r="C49" s="119"/>
      <c r="D49" s="121"/>
      <c r="E49" s="106"/>
      <c r="F49" s="106"/>
      <c r="G49" s="107"/>
    </row>
    <row r="50" spans="1:7" ht="14.25">
      <c r="A50" s="8"/>
      <c r="B50" s="17" t="s">
        <v>29</v>
      </c>
      <c r="C50" s="117"/>
      <c r="D50" s="117"/>
      <c r="E50" s="106"/>
      <c r="F50" s="106"/>
      <c r="G50" s="107"/>
    </row>
    <row r="51" spans="1:7" ht="14.25">
      <c r="A51" s="8"/>
      <c r="B51" s="17" t="s">
        <v>115</v>
      </c>
      <c r="C51" s="117"/>
      <c r="D51" s="117"/>
      <c r="E51" s="106"/>
      <c r="F51" s="106"/>
      <c r="G51" s="107"/>
    </row>
    <row r="52" spans="1:7" ht="14.25">
      <c r="A52" s="8"/>
      <c r="B52" s="17"/>
      <c r="C52" s="117"/>
      <c r="D52" s="117"/>
      <c r="E52" s="106"/>
      <c r="F52" s="106"/>
      <c r="G52" s="107"/>
    </row>
    <row r="53" spans="1:7" ht="14.25">
      <c r="A53" s="8"/>
      <c r="B53" s="17"/>
      <c r="C53" s="117"/>
      <c r="D53" s="117"/>
      <c r="E53" s="106"/>
      <c r="F53" s="106"/>
      <c r="G53" s="107"/>
    </row>
    <row r="54" spans="1:7" ht="15">
      <c r="A54" s="79"/>
      <c r="B54" s="79"/>
      <c r="C54" s="120"/>
      <c r="D54" s="120"/>
      <c r="E54" s="108"/>
      <c r="F54" s="108"/>
      <c r="G54" s="109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Genevieve Dalton</cp:lastModifiedBy>
  <cp:lastPrinted>2019-11-17T12:01:49Z</cp:lastPrinted>
  <dcterms:created xsi:type="dcterms:W3CDTF">2008-12-04T17:26:23Z</dcterms:created>
  <dcterms:modified xsi:type="dcterms:W3CDTF">2022-05-06T15:05:43Z</dcterms:modified>
  <cp:category/>
  <cp:version/>
  <cp:contentType/>
  <cp:contentStatus/>
</cp:coreProperties>
</file>